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2"/>
  </bookViews>
  <sheets>
    <sheet name="officiel" sheetId="1" r:id="rId1"/>
    <sheet name="Stregkoder" sheetId="3" r:id="rId2"/>
    <sheet name="grafer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E3" i="3" l="1"/>
  <c r="BF3" i="3"/>
  <c r="BG3" i="3"/>
  <c r="BH3" i="3"/>
  <c r="BI3" i="3"/>
  <c r="BJ3" i="3"/>
  <c r="BK3" i="3"/>
  <c r="BE4" i="3"/>
  <c r="BF4" i="3"/>
  <c r="BG4" i="3"/>
  <c r="BH4" i="3"/>
  <c r="BI4" i="3"/>
  <c r="BJ4" i="3"/>
  <c r="BK4" i="3"/>
  <c r="BE5" i="3"/>
  <c r="BF5" i="3"/>
  <c r="BG5" i="3"/>
  <c r="BH5" i="3"/>
  <c r="BI5" i="3"/>
  <c r="BJ5" i="3"/>
  <c r="BK5" i="3"/>
  <c r="BE6" i="3"/>
  <c r="BF6" i="3"/>
  <c r="BG6" i="3"/>
  <c r="BH6" i="3"/>
  <c r="BI6" i="3"/>
  <c r="BJ6" i="3"/>
  <c r="BK6" i="3"/>
  <c r="BE7" i="3"/>
  <c r="BF7" i="3"/>
  <c r="BG7" i="3"/>
  <c r="BH7" i="3"/>
  <c r="BI7" i="3"/>
  <c r="BJ7" i="3"/>
  <c r="BK7" i="3"/>
  <c r="BE8" i="3"/>
  <c r="BF8" i="3"/>
  <c r="BG8" i="3"/>
  <c r="BH8" i="3"/>
  <c r="BI8" i="3"/>
  <c r="BJ8" i="3"/>
  <c r="BK8" i="3"/>
  <c r="BE9" i="3"/>
  <c r="BF9" i="3"/>
  <c r="BG9" i="3"/>
  <c r="BH9" i="3"/>
  <c r="BI9" i="3"/>
  <c r="BJ9" i="3"/>
  <c r="BK9" i="3"/>
  <c r="BE10" i="3"/>
  <c r="BF10" i="3"/>
  <c r="BG10" i="3"/>
  <c r="BH10" i="3"/>
  <c r="BI10" i="3"/>
  <c r="BJ10" i="3"/>
  <c r="BK10" i="3"/>
  <c r="BE11" i="3"/>
  <c r="BF11" i="3"/>
  <c r="BG11" i="3"/>
  <c r="BH11" i="3"/>
  <c r="BI11" i="3"/>
  <c r="BJ11" i="3"/>
  <c r="BK11" i="3"/>
  <c r="BE12" i="3"/>
  <c r="BF12" i="3"/>
  <c r="BG12" i="3"/>
  <c r="BH12" i="3"/>
  <c r="BI12" i="3"/>
  <c r="BJ12" i="3"/>
  <c r="BK12" i="3"/>
  <c r="BE13" i="3"/>
  <c r="BF13" i="3"/>
  <c r="BG13" i="3"/>
  <c r="BH13" i="3"/>
  <c r="BI13" i="3"/>
  <c r="BJ13" i="3"/>
  <c r="BK13" i="3"/>
  <c r="BE14" i="3"/>
  <c r="BF14" i="3"/>
  <c r="BG14" i="3"/>
  <c r="BH14" i="3"/>
  <c r="BI14" i="3"/>
  <c r="BJ14" i="3"/>
  <c r="BK14" i="3"/>
  <c r="BE15" i="3"/>
  <c r="BF15" i="3"/>
  <c r="BG15" i="3"/>
  <c r="BH15" i="3"/>
  <c r="BI15" i="3"/>
  <c r="BJ15" i="3"/>
  <c r="BK15" i="3"/>
  <c r="BE16" i="3"/>
  <c r="BF16" i="3"/>
  <c r="BG16" i="3"/>
  <c r="BH16" i="3"/>
  <c r="BI16" i="3"/>
  <c r="BJ16" i="3"/>
  <c r="BK16" i="3"/>
  <c r="BE17" i="3"/>
  <c r="BF17" i="3"/>
  <c r="BG17" i="3"/>
  <c r="BH17" i="3"/>
  <c r="BI17" i="3"/>
  <c r="BJ17" i="3"/>
  <c r="BK17" i="3"/>
  <c r="BE18" i="3"/>
  <c r="BF18" i="3"/>
  <c r="BG18" i="3"/>
  <c r="BH18" i="3"/>
  <c r="BI18" i="3"/>
  <c r="BJ18" i="3"/>
  <c r="BK18" i="3"/>
  <c r="BE19" i="3"/>
  <c r="BF19" i="3"/>
  <c r="BG19" i="3"/>
  <c r="BH19" i="3"/>
  <c r="BI19" i="3"/>
  <c r="BJ19" i="3"/>
  <c r="BK19" i="3"/>
  <c r="BE20" i="3"/>
  <c r="BF20" i="3"/>
  <c r="BG20" i="3"/>
  <c r="BH20" i="3"/>
  <c r="BI20" i="3"/>
  <c r="BJ20" i="3"/>
  <c r="BK20" i="3"/>
  <c r="BE21" i="3"/>
  <c r="BF21" i="3"/>
  <c r="BG21" i="3"/>
  <c r="BH21" i="3"/>
  <c r="BI21" i="3"/>
  <c r="BJ21" i="3"/>
  <c r="BK21" i="3"/>
  <c r="BE22" i="3"/>
  <c r="BF22" i="3"/>
  <c r="BG22" i="3"/>
  <c r="BH22" i="3"/>
  <c r="BI22" i="3"/>
  <c r="BJ22" i="3"/>
  <c r="BK22" i="3"/>
  <c r="BE23" i="3"/>
  <c r="BF23" i="3"/>
  <c r="BG23" i="3"/>
  <c r="BH23" i="3"/>
  <c r="BI23" i="3"/>
  <c r="BJ23" i="3"/>
  <c r="BK23" i="3"/>
  <c r="BE24" i="3"/>
  <c r="BF24" i="3"/>
  <c r="BG24" i="3"/>
  <c r="BH24" i="3"/>
  <c r="BI24" i="3"/>
  <c r="BJ24" i="3"/>
  <c r="BK24" i="3"/>
  <c r="BE25" i="3"/>
  <c r="BF25" i="3"/>
  <c r="BG25" i="3"/>
  <c r="BH25" i="3"/>
  <c r="BI25" i="3"/>
  <c r="BJ25" i="3"/>
  <c r="BK25" i="3"/>
  <c r="BE26" i="3"/>
  <c r="BF26" i="3"/>
  <c r="BG26" i="3"/>
  <c r="BH26" i="3"/>
  <c r="BI26" i="3"/>
  <c r="BJ26" i="3"/>
  <c r="BK26" i="3"/>
  <c r="BE27" i="3"/>
  <c r="BF27" i="3"/>
  <c r="BG27" i="3"/>
  <c r="BH27" i="3"/>
  <c r="BI27" i="3"/>
  <c r="BJ27" i="3"/>
  <c r="BK27" i="3"/>
  <c r="BE28" i="3"/>
  <c r="BF28" i="3"/>
  <c r="BG28" i="3"/>
  <c r="BH28" i="3"/>
  <c r="BI28" i="3"/>
  <c r="BJ28" i="3"/>
  <c r="BK28" i="3"/>
  <c r="BE29" i="3"/>
  <c r="BF29" i="3"/>
  <c r="BG29" i="3"/>
  <c r="BH29" i="3"/>
  <c r="BI29" i="3"/>
  <c r="BJ29" i="3"/>
  <c r="BK29" i="3"/>
  <c r="BE30" i="3"/>
  <c r="BF30" i="3"/>
  <c r="BG30" i="3"/>
  <c r="BH30" i="3"/>
  <c r="BI30" i="3"/>
  <c r="BJ30" i="3"/>
  <c r="BK30" i="3"/>
  <c r="BE31" i="3"/>
  <c r="BF31" i="3"/>
  <c r="BG31" i="3"/>
  <c r="BH31" i="3"/>
  <c r="BI31" i="3"/>
  <c r="BJ31" i="3"/>
  <c r="BK31" i="3"/>
  <c r="BE32" i="3"/>
  <c r="BF32" i="3"/>
  <c r="BG32" i="3"/>
  <c r="BH32" i="3"/>
  <c r="BI32" i="3"/>
  <c r="BJ32" i="3"/>
  <c r="BK32" i="3"/>
  <c r="BE33" i="3"/>
  <c r="BF33" i="3"/>
  <c r="BG33" i="3"/>
  <c r="BH33" i="3"/>
  <c r="BI33" i="3"/>
  <c r="BJ33" i="3"/>
  <c r="BK33" i="3"/>
  <c r="BE34" i="3"/>
  <c r="BF34" i="3"/>
  <c r="BG34" i="3"/>
  <c r="BH34" i="3"/>
  <c r="BI34" i="3"/>
  <c r="BJ34" i="3"/>
  <c r="BK34" i="3"/>
  <c r="BE35" i="3"/>
  <c r="BF35" i="3"/>
  <c r="BG35" i="3"/>
  <c r="BH35" i="3"/>
  <c r="BI35" i="3"/>
  <c r="BJ35" i="3"/>
  <c r="BK35" i="3"/>
  <c r="BE36" i="3"/>
  <c r="BF36" i="3"/>
  <c r="BG36" i="3"/>
  <c r="BH36" i="3"/>
  <c r="BI36" i="3"/>
  <c r="BJ36" i="3"/>
  <c r="BK36" i="3"/>
  <c r="BE37" i="3"/>
  <c r="BF37" i="3"/>
  <c r="BG37" i="3"/>
  <c r="BH37" i="3"/>
  <c r="BI37" i="3"/>
  <c r="BJ37" i="3"/>
  <c r="BK37" i="3"/>
  <c r="BE38" i="3"/>
  <c r="BF38" i="3"/>
  <c r="BG38" i="3"/>
  <c r="BH38" i="3"/>
  <c r="BI38" i="3"/>
  <c r="BJ38" i="3"/>
  <c r="BK38" i="3"/>
  <c r="BE39" i="3"/>
  <c r="BF39" i="3"/>
  <c r="BG39" i="3"/>
  <c r="BH39" i="3"/>
  <c r="BI39" i="3"/>
  <c r="BJ39" i="3"/>
  <c r="BK39" i="3"/>
  <c r="BE40" i="3"/>
  <c r="BF40" i="3"/>
  <c r="BG40" i="3"/>
  <c r="BH40" i="3"/>
  <c r="BI40" i="3"/>
  <c r="BJ40" i="3"/>
  <c r="BK40" i="3"/>
  <c r="BK2" i="3"/>
  <c r="BJ2" i="3"/>
  <c r="BI2" i="3"/>
  <c r="BH2" i="3"/>
  <c r="BG2" i="3"/>
  <c r="BF2" i="3"/>
  <c r="BE2" i="3"/>
  <c r="BD3" i="3" l="1"/>
  <c r="BD2" i="3"/>
  <c r="AZ3" i="3" l="1"/>
  <c r="BA3" i="3"/>
  <c r="BB3" i="3"/>
  <c r="BC3" i="3"/>
  <c r="AZ4" i="3"/>
  <c r="BA4" i="3"/>
  <c r="BB4" i="3"/>
  <c r="BC4" i="3"/>
  <c r="BD4" i="3"/>
  <c r="AZ5" i="3"/>
  <c r="BA5" i="3"/>
  <c r="BB5" i="3"/>
  <c r="BC5" i="3"/>
  <c r="BD5" i="3"/>
  <c r="AZ6" i="3"/>
  <c r="BA6" i="3"/>
  <c r="BB6" i="3"/>
  <c r="BC6" i="3"/>
  <c r="BD6" i="3"/>
  <c r="AZ7" i="3"/>
  <c r="BA7" i="3"/>
  <c r="BB7" i="3"/>
  <c r="BC7" i="3"/>
  <c r="BD7" i="3"/>
  <c r="AZ8" i="3"/>
  <c r="BA8" i="3"/>
  <c r="BB8" i="3"/>
  <c r="BC8" i="3"/>
  <c r="BD8" i="3"/>
  <c r="AZ9" i="3"/>
  <c r="BA9" i="3"/>
  <c r="BB9" i="3"/>
  <c r="BC9" i="3"/>
  <c r="BD9" i="3"/>
  <c r="AZ10" i="3"/>
  <c r="BA10" i="3"/>
  <c r="BB10" i="3"/>
  <c r="BC10" i="3"/>
  <c r="BD10" i="3"/>
  <c r="AZ11" i="3"/>
  <c r="BA11" i="3"/>
  <c r="BB11" i="3"/>
  <c r="BC11" i="3"/>
  <c r="BD11" i="3"/>
  <c r="AZ12" i="3"/>
  <c r="BA12" i="3"/>
  <c r="BB12" i="3"/>
  <c r="BC12" i="3"/>
  <c r="BD12" i="3"/>
  <c r="AZ13" i="3"/>
  <c r="BA13" i="3"/>
  <c r="BB13" i="3"/>
  <c r="BC13" i="3"/>
  <c r="BD13" i="3"/>
  <c r="AZ14" i="3"/>
  <c r="BA14" i="3"/>
  <c r="BB14" i="3"/>
  <c r="BC14" i="3"/>
  <c r="BD14" i="3"/>
  <c r="AZ15" i="3"/>
  <c r="BA15" i="3"/>
  <c r="BB15" i="3"/>
  <c r="BC15" i="3"/>
  <c r="BD15" i="3"/>
  <c r="AZ16" i="3"/>
  <c r="BA16" i="3"/>
  <c r="BB16" i="3"/>
  <c r="BC16" i="3"/>
  <c r="BD16" i="3"/>
  <c r="AZ17" i="3"/>
  <c r="BA17" i="3"/>
  <c r="BB17" i="3"/>
  <c r="BC17" i="3"/>
  <c r="BD17" i="3"/>
  <c r="AZ18" i="3"/>
  <c r="BA18" i="3"/>
  <c r="BB18" i="3"/>
  <c r="BC18" i="3"/>
  <c r="BD18" i="3"/>
  <c r="AZ19" i="3"/>
  <c r="BA19" i="3"/>
  <c r="BB19" i="3"/>
  <c r="BC19" i="3"/>
  <c r="BD19" i="3"/>
  <c r="AZ20" i="3"/>
  <c r="BA20" i="3"/>
  <c r="BB20" i="3"/>
  <c r="BC20" i="3"/>
  <c r="BD20" i="3"/>
  <c r="AZ21" i="3"/>
  <c r="BA21" i="3"/>
  <c r="BB21" i="3"/>
  <c r="BC21" i="3"/>
  <c r="BD21" i="3"/>
  <c r="AZ22" i="3"/>
  <c r="BA22" i="3"/>
  <c r="BB22" i="3"/>
  <c r="BC22" i="3"/>
  <c r="BD22" i="3"/>
  <c r="AZ23" i="3"/>
  <c r="BA23" i="3"/>
  <c r="BB23" i="3"/>
  <c r="BC23" i="3"/>
  <c r="BD23" i="3"/>
  <c r="AZ24" i="3"/>
  <c r="BA24" i="3"/>
  <c r="BB24" i="3"/>
  <c r="BC24" i="3"/>
  <c r="BD24" i="3"/>
  <c r="AZ25" i="3"/>
  <c r="BA25" i="3"/>
  <c r="BB25" i="3"/>
  <c r="BC25" i="3"/>
  <c r="BD25" i="3"/>
  <c r="AZ26" i="3"/>
  <c r="BA26" i="3"/>
  <c r="BB26" i="3"/>
  <c r="BC26" i="3"/>
  <c r="BD26" i="3"/>
  <c r="AZ27" i="3"/>
  <c r="BA27" i="3"/>
  <c r="BB27" i="3"/>
  <c r="BC27" i="3"/>
  <c r="BD27" i="3"/>
  <c r="AZ28" i="3"/>
  <c r="BA28" i="3"/>
  <c r="BB28" i="3"/>
  <c r="BC28" i="3"/>
  <c r="BD28" i="3"/>
  <c r="AZ29" i="3"/>
  <c r="BA29" i="3"/>
  <c r="BB29" i="3"/>
  <c r="BC29" i="3"/>
  <c r="BD29" i="3"/>
  <c r="AZ30" i="3"/>
  <c r="BA30" i="3"/>
  <c r="BB30" i="3"/>
  <c r="BC30" i="3"/>
  <c r="BD30" i="3"/>
  <c r="AZ31" i="3"/>
  <c r="BA31" i="3"/>
  <c r="BB31" i="3"/>
  <c r="BC31" i="3"/>
  <c r="BD31" i="3"/>
  <c r="AZ32" i="3"/>
  <c r="BA32" i="3"/>
  <c r="BB32" i="3"/>
  <c r="BC32" i="3"/>
  <c r="BD32" i="3"/>
  <c r="AZ33" i="3"/>
  <c r="BA33" i="3"/>
  <c r="BB33" i="3"/>
  <c r="BC33" i="3"/>
  <c r="BD33" i="3"/>
  <c r="AZ34" i="3"/>
  <c r="BA34" i="3"/>
  <c r="BB34" i="3"/>
  <c r="BC34" i="3"/>
  <c r="BD34" i="3"/>
  <c r="AZ35" i="3"/>
  <c r="BA35" i="3"/>
  <c r="BB35" i="3"/>
  <c r="BC35" i="3"/>
  <c r="BD35" i="3"/>
  <c r="AZ36" i="3"/>
  <c r="BA36" i="3"/>
  <c r="BB36" i="3"/>
  <c r="BC36" i="3"/>
  <c r="BD36" i="3"/>
  <c r="AZ37" i="3"/>
  <c r="BA37" i="3"/>
  <c r="BB37" i="3"/>
  <c r="BC37" i="3"/>
  <c r="BD37" i="3"/>
  <c r="AZ38" i="3"/>
  <c r="BA38" i="3"/>
  <c r="BB38" i="3"/>
  <c r="BC38" i="3"/>
  <c r="BD38" i="3"/>
  <c r="AZ39" i="3"/>
  <c r="BA39" i="3"/>
  <c r="BB39" i="3"/>
  <c r="BC39" i="3"/>
  <c r="BD39" i="3"/>
  <c r="AZ40" i="3"/>
  <c r="BA40" i="3"/>
  <c r="BB40" i="3"/>
  <c r="BC40" i="3"/>
  <c r="BD40" i="3"/>
  <c r="BC2" i="3"/>
  <c r="BB2" i="3"/>
  <c r="BA2" i="3"/>
  <c r="AZ2" i="3"/>
  <c r="AT3" i="3" l="1"/>
  <c r="AU3" i="3"/>
  <c r="AV3" i="3"/>
  <c r="AW3" i="3"/>
  <c r="AX3" i="3"/>
  <c r="AY3" i="3"/>
  <c r="AT4" i="3"/>
  <c r="AU4" i="3"/>
  <c r="AV4" i="3"/>
  <c r="AW4" i="3"/>
  <c r="AX4" i="3"/>
  <c r="AY4" i="3"/>
  <c r="AT5" i="3"/>
  <c r="AU5" i="3"/>
  <c r="AV5" i="3"/>
  <c r="AW5" i="3"/>
  <c r="AX5" i="3"/>
  <c r="AY5" i="3"/>
  <c r="AT6" i="3"/>
  <c r="AU6" i="3"/>
  <c r="AV6" i="3"/>
  <c r="AW6" i="3"/>
  <c r="AX6" i="3"/>
  <c r="AY6" i="3"/>
  <c r="AT7" i="3"/>
  <c r="AU7" i="3"/>
  <c r="AV7" i="3"/>
  <c r="AW7" i="3"/>
  <c r="AX7" i="3"/>
  <c r="AY7" i="3"/>
  <c r="AT8" i="3"/>
  <c r="AU8" i="3"/>
  <c r="AV8" i="3"/>
  <c r="AW8" i="3"/>
  <c r="AX8" i="3"/>
  <c r="AY8" i="3"/>
  <c r="AT9" i="3"/>
  <c r="AU9" i="3"/>
  <c r="AV9" i="3"/>
  <c r="AW9" i="3"/>
  <c r="AX9" i="3"/>
  <c r="AY9" i="3"/>
  <c r="AT10" i="3"/>
  <c r="AU10" i="3"/>
  <c r="AV10" i="3"/>
  <c r="AW10" i="3"/>
  <c r="AX10" i="3"/>
  <c r="AY10" i="3"/>
  <c r="AT11" i="3"/>
  <c r="AU11" i="3"/>
  <c r="AV11" i="3"/>
  <c r="AW11" i="3"/>
  <c r="AX11" i="3"/>
  <c r="AY11" i="3"/>
  <c r="AT12" i="3"/>
  <c r="AU12" i="3"/>
  <c r="AV12" i="3"/>
  <c r="AW12" i="3"/>
  <c r="AX12" i="3"/>
  <c r="AY12" i="3"/>
  <c r="AT13" i="3"/>
  <c r="AU13" i="3"/>
  <c r="AV13" i="3"/>
  <c r="AW13" i="3"/>
  <c r="AX13" i="3"/>
  <c r="AY13" i="3"/>
  <c r="AT14" i="3"/>
  <c r="AU14" i="3"/>
  <c r="AV14" i="3"/>
  <c r="AW14" i="3"/>
  <c r="AX14" i="3"/>
  <c r="AY14" i="3"/>
  <c r="AT15" i="3"/>
  <c r="AU15" i="3"/>
  <c r="AV15" i="3"/>
  <c r="AW15" i="3"/>
  <c r="AX15" i="3"/>
  <c r="AY15" i="3"/>
  <c r="AT16" i="3"/>
  <c r="AU16" i="3"/>
  <c r="AV16" i="3"/>
  <c r="AW16" i="3"/>
  <c r="AX16" i="3"/>
  <c r="AY16" i="3"/>
  <c r="AT17" i="3"/>
  <c r="AU17" i="3"/>
  <c r="AV17" i="3"/>
  <c r="AW17" i="3"/>
  <c r="AX17" i="3"/>
  <c r="AY17" i="3"/>
  <c r="AT18" i="3"/>
  <c r="AU18" i="3"/>
  <c r="AV18" i="3"/>
  <c r="AW18" i="3"/>
  <c r="AX18" i="3"/>
  <c r="AY18" i="3"/>
  <c r="AT19" i="3"/>
  <c r="AU19" i="3"/>
  <c r="AV19" i="3"/>
  <c r="AW19" i="3"/>
  <c r="AX19" i="3"/>
  <c r="AY19" i="3"/>
  <c r="AT20" i="3"/>
  <c r="AU20" i="3"/>
  <c r="AV20" i="3"/>
  <c r="AW20" i="3"/>
  <c r="AX20" i="3"/>
  <c r="AY20" i="3"/>
  <c r="AT21" i="3"/>
  <c r="AU21" i="3"/>
  <c r="AV21" i="3"/>
  <c r="AW21" i="3"/>
  <c r="AX21" i="3"/>
  <c r="AY21" i="3"/>
  <c r="AT22" i="3"/>
  <c r="AU22" i="3"/>
  <c r="AV22" i="3"/>
  <c r="AW22" i="3"/>
  <c r="AX22" i="3"/>
  <c r="AY22" i="3"/>
  <c r="AT23" i="3"/>
  <c r="AU23" i="3"/>
  <c r="AV23" i="3"/>
  <c r="AW23" i="3"/>
  <c r="AX23" i="3"/>
  <c r="AY23" i="3"/>
  <c r="AT24" i="3"/>
  <c r="AU24" i="3"/>
  <c r="AV24" i="3"/>
  <c r="AW24" i="3"/>
  <c r="AX24" i="3"/>
  <c r="AY24" i="3"/>
  <c r="AT25" i="3"/>
  <c r="AU25" i="3"/>
  <c r="AV25" i="3"/>
  <c r="AW25" i="3"/>
  <c r="AX25" i="3"/>
  <c r="AY25" i="3"/>
  <c r="AT26" i="3"/>
  <c r="AU26" i="3"/>
  <c r="AV26" i="3"/>
  <c r="AW26" i="3"/>
  <c r="AX26" i="3"/>
  <c r="AY26" i="3"/>
  <c r="AT27" i="3"/>
  <c r="AU27" i="3"/>
  <c r="AV27" i="3"/>
  <c r="AW27" i="3"/>
  <c r="AX27" i="3"/>
  <c r="AY27" i="3"/>
  <c r="AT28" i="3"/>
  <c r="AU28" i="3"/>
  <c r="AV28" i="3"/>
  <c r="AW28" i="3"/>
  <c r="AX28" i="3"/>
  <c r="AY28" i="3"/>
  <c r="AT29" i="3"/>
  <c r="AU29" i="3"/>
  <c r="AV29" i="3"/>
  <c r="AW29" i="3"/>
  <c r="AX29" i="3"/>
  <c r="AY29" i="3"/>
  <c r="AT30" i="3"/>
  <c r="AU30" i="3"/>
  <c r="AV30" i="3"/>
  <c r="AW30" i="3"/>
  <c r="AX30" i="3"/>
  <c r="AY30" i="3"/>
  <c r="AT31" i="3"/>
  <c r="AU31" i="3"/>
  <c r="AV31" i="3"/>
  <c r="AW31" i="3"/>
  <c r="AX31" i="3"/>
  <c r="AY31" i="3"/>
  <c r="AT32" i="3"/>
  <c r="AU32" i="3"/>
  <c r="AV32" i="3"/>
  <c r="AW32" i="3"/>
  <c r="AX32" i="3"/>
  <c r="AY32" i="3"/>
  <c r="AT33" i="3"/>
  <c r="AU33" i="3"/>
  <c r="AV33" i="3"/>
  <c r="AW33" i="3"/>
  <c r="AX33" i="3"/>
  <c r="AY33" i="3"/>
  <c r="AT34" i="3"/>
  <c r="AU34" i="3"/>
  <c r="AV34" i="3"/>
  <c r="AW34" i="3"/>
  <c r="AX34" i="3"/>
  <c r="AY34" i="3"/>
  <c r="AT35" i="3"/>
  <c r="AU35" i="3"/>
  <c r="AV35" i="3"/>
  <c r="AW35" i="3"/>
  <c r="AX35" i="3"/>
  <c r="AY35" i="3"/>
  <c r="AT36" i="3"/>
  <c r="AU36" i="3"/>
  <c r="AV36" i="3"/>
  <c r="AW36" i="3"/>
  <c r="AX36" i="3"/>
  <c r="AY36" i="3"/>
  <c r="AT37" i="3"/>
  <c r="AU37" i="3"/>
  <c r="AV37" i="3"/>
  <c r="AW37" i="3"/>
  <c r="AX37" i="3"/>
  <c r="AY37" i="3"/>
  <c r="AT38" i="3"/>
  <c r="AU38" i="3"/>
  <c r="AV38" i="3"/>
  <c r="AW38" i="3"/>
  <c r="AX38" i="3"/>
  <c r="AY38" i="3"/>
  <c r="AT39" i="3"/>
  <c r="AU39" i="3"/>
  <c r="AV39" i="3"/>
  <c r="AW39" i="3"/>
  <c r="AX39" i="3"/>
  <c r="AY39" i="3"/>
  <c r="AT40" i="3"/>
  <c r="AU40" i="3"/>
  <c r="AV40" i="3"/>
  <c r="AW40" i="3"/>
  <c r="AX40" i="3"/>
  <c r="AY40" i="3"/>
  <c r="AY2" i="3"/>
  <c r="AX2" i="3"/>
  <c r="AW2" i="3"/>
  <c r="AV2" i="3"/>
  <c r="AU2" i="3"/>
  <c r="AT2" i="3"/>
  <c r="AS2" i="3"/>
  <c r="AS40" i="3" l="1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<sst xmlns="http://schemas.openxmlformats.org/spreadsheetml/2006/main" count="282" uniqueCount="141">
  <si>
    <t xml:space="preserve"> Dec-10</t>
  </si>
  <si>
    <t xml:space="preserve"> Jan-11</t>
  </si>
  <si>
    <t xml:space="preserve"> Feb-11</t>
  </si>
  <si>
    <t xml:space="preserve"> Mar-11</t>
  </si>
  <si>
    <t xml:space="preserve"> Apr-11</t>
  </si>
  <si>
    <t xml:space="preserve"> Maj-11</t>
  </si>
  <si>
    <t xml:space="preserve"> Jun-11</t>
  </si>
  <si>
    <t xml:space="preserve"> Jul-11</t>
  </si>
  <si>
    <t xml:space="preserve"> Aug-11</t>
  </si>
  <si>
    <t xml:space="preserve"> Sep-11</t>
  </si>
  <si>
    <t xml:space="preserve"> Okt-11</t>
  </si>
  <si>
    <t xml:space="preserve"> Nov-11</t>
  </si>
  <si>
    <t xml:space="preserve"> Dec-11</t>
  </si>
  <si>
    <t>COICOP</t>
  </si>
  <si>
    <t>Navn</t>
  </si>
  <si>
    <t xml:space="preserve"> Jan-12</t>
  </si>
  <si>
    <t xml:space="preserve"> Feb-12</t>
  </si>
  <si>
    <t xml:space="preserve"> Mar-12</t>
  </si>
  <si>
    <t xml:space="preserve"> Apr-12</t>
  </si>
  <si>
    <t xml:space="preserve"> Maj-12</t>
  </si>
  <si>
    <t xml:space="preserve"> Jun-12</t>
  </si>
  <si>
    <t xml:space="preserve"> Jul-12</t>
  </si>
  <si>
    <t xml:space="preserve"> Aug-12</t>
  </si>
  <si>
    <t xml:space="preserve"> Sep-12</t>
  </si>
  <si>
    <t xml:space="preserve"> Okt-12</t>
  </si>
  <si>
    <t xml:space="preserve"> Nov-12</t>
  </si>
  <si>
    <t xml:space="preserve"> Dec-12</t>
  </si>
  <si>
    <t xml:space="preserve"> Jan-13</t>
  </si>
  <si>
    <t xml:space="preserve"> Feb-13</t>
  </si>
  <si>
    <t xml:space="preserve"> Mar-13</t>
  </si>
  <si>
    <t xml:space="preserve"> Apr-13</t>
  </si>
  <si>
    <t xml:space="preserve"> Maj-13</t>
  </si>
  <si>
    <t xml:space="preserve"> Jun-13</t>
  </si>
  <si>
    <t xml:space="preserve"> Jul-13</t>
  </si>
  <si>
    <t xml:space="preserve"> Aug-13</t>
  </si>
  <si>
    <t xml:space="preserve"> Sep-13</t>
  </si>
  <si>
    <t xml:space="preserve"> Okt-13</t>
  </si>
  <si>
    <t xml:space="preserve"> Nov-13</t>
  </si>
  <si>
    <t xml:space="preserve"> Dec-13</t>
  </si>
  <si>
    <t>00.</t>
  </si>
  <si>
    <t>Forbrugerprisindeks i alt</t>
  </si>
  <si>
    <t>01.</t>
  </si>
  <si>
    <t>Fødevarer og ikke-alkoholiske drikkevarer</t>
  </si>
  <si>
    <t>02.</t>
  </si>
  <si>
    <t>Alkoholiske drikkevarer og tobak</t>
  </si>
  <si>
    <t xml:space="preserve"> Jan-14</t>
  </si>
  <si>
    <t xml:space="preserve"> Feb-14</t>
  </si>
  <si>
    <t xml:space="preserve"> Mar-14</t>
  </si>
  <si>
    <t xml:space="preserve"> Apr-14</t>
  </si>
  <si>
    <t xml:space="preserve"> Maj-14</t>
  </si>
  <si>
    <t xml:space="preserve"> Jun-14</t>
  </si>
  <si>
    <t>01.1</t>
  </si>
  <si>
    <t>Fødevarer</t>
  </si>
  <si>
    <t>01.1.1</t>
  </si>
  <si>
    <t>Brød og kornprodukter</t>
  </si>
  <si>
    <t>01.1.2</t>
  </si>
  <si>
    <t>Kød</t>
  </si>
  <si>
    <t>01.1.2.1</t>
  </si>
  <si>
    <t>Oksekød</t>
  </si>
  <si>
    <t>01.1.2.2</t>
  </si>
  <si>
    <t>Kalvekød</t>
  </si>
  <si>
    <t>01.1.2.3</t>
  </si>
  <si>
    <t>Svinekød</t>
  </si>
  <si>
    <t>01.1.2.4</t>
  </si>
  <si>
    <t>Lammekød</t>
  </si>
  <si>
    <t>01.1.2.5</t>
  </si>
  <si>
    <t>Fjerkræ</t>
  </si>
  <si>
    <t>01.1.2.6-7</t>
  </si>
  <si>
    <t>Forarbejdede kødvarer, kød af indvolde mv.</t>
  </si>
  <si>
    <t>01.1.3</t>
  </si>
  <si>
    <t>Fisk</t>
  </si>
  <si>
    <t>01.1.4</t>
  </si>
  <si>
    <t>Mælk, ost og æg</t>
  </si>
  <si>
    <t>01.1.4.1</t>
  </si>
  <si>
    <t>Mælk</t>
  </si>
  <si>
    <t>01.1.4.3</t>
  </si>
  <si>
    <t>Andre mælkeprodukter</t>
  </si>
  <si>
    <t>01.1.4.4</t>
  </si>
  <si>
    <t>Ost</t>
  </si>
  <si>
    <t>01.1.4.5</t>
  </si>
  <si>
    <t>Æg</t>
  </si>
  <si>
    <t>01.1.5</t>
  </si>
  <si>
    <t>Smør, spiseolie og margarine</t>
  </si>
  <si>
    <t>01.1.6</t>
  </si>
  <si>
    <t>Frugt</t>
  </si>
  <si>
    <t>01.1.7</t>
  </si>
  <si>
    <t>Grønsager</t>
  </si>
  <si>
    <t>01.1.7.1</t>
  </si>
  <si>
    <t>Friske grønsager ekskl. kartofler</t>
  </si>
  <si>
    <t>01.1.7.2</t>
  </si>
  <si>
    <t>Kartofler</t>
  </si>
  <si>
    <t>01.1.7.3-5</t>
  </si>
  <si>
    <t>Frosne grønsager mv.</t>
  </si>
  <si>
    <t>01.1.8</t>
  </si>
  <si>
    <t>Sukkervarer, marmelade, chokolade mv.</t>
  </si>
  <si>
    <t>01.1.9</t>
  </si>
  <si>
    <t>Andre fødevarer</t>
  </si>
  <si>
    <t>01.2</t>
  </si>
  <si>
    <t>Ikke-alkoholiske drikkevarer</t>
  </si>
  <si>
    <t>01.2.1</t>
  </si>
  <si>
    <t>Kaffe, te og kakao</t>
  </si>
  <si>
    <t>01.2.1.1</t>
  </si>
  <si>
    <t>Kaffe</t>
  </si>
  <si>
    <t>01.2.1.2</t>
  </si>
  <si>
    <t>Te</t>
  </si>
  <si>
    <t>01.2.1.3</t>
  </si>
  <si>
    <t>Kakao</t>
  </si>
  <si>
    <t>01.2.2</t>
  </si>
  <si>
    <t>Sodavand, mineralvand og juice</t>
  </si>
  <si>
    <t>02.1</t>
  </si>
  <si>
    <t>Alkoholiske drikkevarer</t>
  </si>
  <si>
    <t>02.1.1</t>
  </si>
  <si>
    <t>Spiritus</t>
  </si>
  <si>
    <t>02.1.2</t>
  </si>
  <si>
    <t>Vin</t>
  </si>
  <si>
    <t>02.1.3</t>
  </si>
  <si>
    <t>Øl</t>
  </si>
  <si>
    <t>02.2</t>
  </si>
  <si>
    <t>Tobak</t>
  </si>
  <si>
    <t>02.2.0.1</t>
  </si>
  <si>
    <t>Cigaretter</t>
  </si>
  <si>
    <t>02.2.0.2</t>
  </si>
  <si>
    <t>Andre tobaksvarer</t>
  </si>
  <si>
    <t xml:space="preserve"> Jul-14</t>
  </si>
  <si>
    <t xml:space="preserve"> Aug-14</t>
  </si>
  <si>
    <t xml:space="preserve"> Sep-14</t>
  </si>
  <si>
    <t xml:space="preserve"> Okt-14</t>
  </si>
  <si>
    <t xml:space="preserve"> Nov-14</t>
  </si>
  <si>
    <t xml:space="preserve"> Dec-14</t>
  </si>
  <si>
    <t xml:space="preserve"> Jan-15</t>
  </si>
  <si>
    <t xml:space="preserve"> Feb-15</t>
  </si>
  <si>
    <t xml:space="preserve"> Mar-15</t>
  </si>
  <si>
    <t xml:space="preserve"> Apr-15</t>
  </si>
  <si>
    <t xml:space="preserve"> Maj-15</t>
  </si>
  <si>
    <t>Jun-15</t>
  </si>
  <si>
    <t>Jul-15</t>
  </si>
  <si>
    <t>Aug-15</t>
  </si>
  <si>
    <t>Sep-15</t>
  </si>
  <si>
    <t>Okt-15</t>
  </si>
  <si>
    <t>Nov-15</t>
  </si>
  <si>
    <t>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</si>
</sst>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164" fontId="0" fillId="0" borderId="1" xfId="0" quotePrefix="1" applyNumberFormat="1" applyBorder="1"/>
    <xf numFmtId="0" fontId="0" fillId="0" borderId="0" xfId="0" applyFill="1" applyAlignment="1" applyProtection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Fødevarer og ikke-alkoholiske</a:t>
            </a:r>
            <a:r>
              <a:rPr lang="en-US" baseline="0"/>
              <a:t> drikkevarer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officiel!$C$3:$BK$3</c:f>
              <c:numCache>
                <c:formatCode>General</c:formatCode>
                <c:ptCount val="61"/>
                <c:pt idx="0">
                  <c:v>125.8</c:v>
                </c:pt>
                <c:pt idx="1">
                  <c:v>125.5</c:v>
                </c:pt>
                <c:pt idx="2">
                  <c:v>126.6</c:v>
                </c:pt>
                <c:pt idx="3">
                  <c:v>127.4</c:v>
                </c:pt>
                <c:pt idx="4">
                  <c:v>128.1</c:v>
                </c:pt>
                <c:pt idx="5">
                  <c:v>129</c:v>
                </c:pt>
                <c:pt idx="6">
                  <c:v>129.80000000000001</c:v>
                </c:pt>
                <c:pt idx="7">
                  <c:v>129.80000000000001</c:v>
                </c:pt>
                <c:pt idx="8">
                  <c:v>129.5</c:v>
                </c:pt>
                <c:pt idx="9">
                  <c:v>128.80000000000001</c:v>
                </c:pt>
                <c:pt idx="10">
                  <c:v>130.6</c:v>
                </c:pt>
                <c:pt idx="11">
                  <c:v>131.5</c:v>
                </c:pt>
                <c:pt idx="12">
                  <c:v>132.4</c:v>
                </c:pt>
                <c:pt idx="13">
                  <c:v>132.69999999999999</c:v>
                </c:pt>
                <c:pt idx="14">
                  <c:v>133.80000000000001</c:v>
                </c:pt>
                <c:pt idx="15">
                  <c:v>134</c:v>
                </c:pt>
                <c:pt idx="16">
                  <c:v>133.6</c:v>
                </c:pt>
                <c:pt idx="17">
                  <c:v>134.1</c:v>
                </c:pt>
                <c:pt idx="18">
                  <c:v>135.30000000000001</c:v>
                </c:pt>
                <c:pt idx="19">
                  <c:v>135</c:v>
                </c:pt>
                <c:pt idx="20">
                  <c:v>135.69999999999999</c:v>
                </c:pt>
                <c:pt idx="21">
                  <c:v>134.69999999999999</c:v>
                </c:pt>
                <c:pt idx="22">
                  <c:v>134.69999999999999</c:v>
                </c:pt>
                <c:pt idx="23">
                  <c:v>136</c:v>
                </c:pt>
                <c:pt idx="24">
                  <c:v>136.1</c:v>
                </c:pt>
                <c:pt idx="25">
                  <c:v>135.69999999999999</c:v>
                </c:pt>
                <c:pt idx="26">
                  <c:v>135.4</c:v>
                </c:pt>
                <c:pt idx="27">
                  <c:v>136.1</c:v>
                </c:pt>
                <c:pt idx="28">
                  <c:v>135.19999999999999</c:v>
                </c:pt>
                <c:pt idx="29">
                  <c:v>135.30000000000001</c:v>
                </c:pt>
                <c:pt idx="30">
                  <c:v>135.69999999999999</c:v>
                </c:pt>
                <c:pt idx="31">
                  <c:v>135.19999999999999</c:v>
                </c:pt>
                <c:pt idx="32">
                  <c:v>135.19999999999999</c:v>
                </c:pt>
                <c:pt idx="33">
                  <c:v>135.6</c:v>
                </c:pt>
                <c:pt idx="34">
                  <c:v>134.5</c:v>
                </c:pt>
                <c:pt idx="35">
                  <c:v>134.5</c:v>
                </c:pt>
                <c:pt idx="36">
                  <c:v>134.5</c:v>
                </c:pt>
                <c:pt idx="37">
                  <c:v>134.30000000000001</c:v>
                </c:pt>
                <c:pt idx="38">
                  <c:v>133.80000000000001</c:v>
                </c:pt>
                <c:pt idx="39">
                  <c:v>133.30000000000001</c:v>
                </c:pt>
                <c:pt idx="40">
                  <c:v>133.19999999999999</c:v>
                </c:pt>
                <c:pt idx="41">
                  <c:v>133.9</c:v>
                </c:pt>
                <c:pt idx="42">
                  <c:v>134.5</c:v>
                </c:pt>
                <c:pt idx="43">
                  <c:v>135</c:v>
                </c:pt>
                <c:pt idx="44">
                  <c:v>134.5</c:v>
                </c:pt>
                <c:pt idx="45">
                  <c:v>134</c:v>
                </c:pt>
                <c:pt idx="46">
                  <c:v>134.30000000000001</c:v>
                </c:pt>
                <c:pt idx="47">
                  <c:v>133.80000000000001</c:v>
                </c:pt>
                <c:pt idx="48">
                  <c:v>133.6</c:v>
                </c:pt>
                <c:pt idx="49">
                  <c:v>134.80000000000001</c:v>
                </c:pt>
                <c:pt idx="50">
                  <c:v>134.30000000000001</c:v>
                </c:pt>
                <c:pt idx="51">
                  <c:v>135</c:v>
                </c:pt>
                <c:pt idx="52">
                  <c:v>135.1</c:v>
                </c:pt>
                <c:pt idx="53">
                  <c:v>135.4</c:v>
                </c:pt>
                <c:pt idx="54">
                  <c:v>136.4</c:v>
                </c:pt>
                <c:pt idx="55">
                  <c:v>136.4</c:v>
                </c:pt>
                <c:pt idx="56">
                  <c:v>135.6</c:v>
                </c:pt>
                <c:pt idx="57">
                  <c:v>136</c:v>
                </c:pt>
                <c:pt idx="58">
                  <c:v>135.9</c:v>
                </c:pt>
                <c:pt idx="59">
                  <c:v>134.80000000000001</c:v>
                </c:pt>
                <c:pt idx="60">
                  <c:v>135.11761999999999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Stregkoder!$C$3:$BK$3</c:f>
              <c:numCache>
                <c:formatCode>General</c:formatCode>
                <c:ptCount val="61"/>
                <c:pt idx="0">
                  <c:v>125.8422716621226</c:v>
                </c:pt>
                <c:pt idx="1">
                  <c:v>125.9495802193041</c:v>
                </c:pt>
                <c:pt idx="2">
                  <c:v>127.2592118354541</c:v>
                </c:pt>
                <c:pt idx="3">
                  <c:v>127.46386103754939</c:v>
                </c:pt>
                <c:pt idx="4">
                  <c:v>128.05645835764469</c:v>
                </c:pt>
                <c:pt idx="5">
                  <c:v>128.70008032373235</c:v>
                </c:pt>
                <c:pt idx="6">
                  <c:v>129.3946647933972</c:v>
                </c:pt>
                <c:pt idx="7">
                  <c:v>130.24395969163595</c:v>
                </c:pt>
                <c:pt idx="8">
                  <c:v>128.64547188516516</c:v>
                </c:pt>
                <c:pt idx="9">
                  <c:v>128.73410858469535</c:v>
                </c:pt>
                <c:pt idx="10">
                  <c:v>129.84763737682991</c:v>
                </c:pt>
                <c:pt idx="11">
                  <c:v>132.21899427154619</c:v>
                </c:pt>
                <c:pt idx="12">
                  <c:v>131.80122766211593</c:v>
                </c:pt>
                <c:pt idx="13">
                  <c:v>132.88350553236131</c:v>
                </c:pt>
                <c:pt idx="14">
                  <c:v>133.78085506311453</c:v>
                </c:pt>
                <c:pt idx="15">
                  <c:v>133.46204870000199</c:v>
                </c:pt>
                <c:pt idx="16">
                  <c:v>133.4154419379212</c:v>
                </c:pt>
                <c:pt idx="17">
                  <c:v>133.46021125007931</c:v>
                </c:pt>
                <c:pt idx="18">
                  <c:v>134.11803193842894</c:v>
                </c:pt>
                <c:pt idx="19">
                  <c:v>135.05117977443135</c:v>
                </c:pt>
                <c:pt idx="20">
                  <c:v>134.39063606842288</c:v>
                </c:pt>
                <c:pt idx="21">
                  <c:v>132.94148418397486</c:v>
                </c:pt>
                <c:pt idx="22">
                  <c:v>133.47986656123098</c:v>
                </c:pt>
                <c:pt idx="23">
                  <c:v>135.41445486804727</c:v>
                </c:pt>
                <c:pt idx="24">
                  <c:v>135.18974598736341</c:v>
                </c:pt>
                <c:pt idx="25">
                  <c:v>134.50834635627507</c:v>
                </c:pt>
                <c:pt idx="26">
                  <c:v>134.04390971358285</c:v>
                </c:pt>
                <c:pt idx="27">
                  <c:v>134.79557967506224</c:v>
                </c:pt>
                <c:pt idx="28">
                  <c:v>133.88063279742769</c:v>
                </c:pt>
                <c:pt idx="29">
                  <c:v>135.44051198483149</c:v>
                </c:pt>
                <c:pt idx="30">
                  <c:v>135.59166416247348</c:v>
                </c:pt>
                <c:pt idx="31">
                  <c:v>135.9419941449064</c:v>
                </c:pt>
                <c:pt idx="32">
                  <c:v>135.49427447398577</c:v>
                </c:pt>
                <c:pt idx="33">
                  <c:v>134.04832269416025</c:v>
                </c:pt>
                <c:pt idx="34">
                  <c:v>133.65590949171684</c:v>
                </c:pt>
                <c:pt idx="35">
                  <c:v>133.33405806545869</c:v>
                </c:pt>
                <c:pt idx="36">
                  <c:v>133.22208434053474</c:v>
                </c:pt>
                <c:pt idx="37">
                  <c:v>133.91343618741166</c:v>
                </c:pt>
                <c:pt idx="38">
                  <c:v>134.49700563134738</c:v>
                </c:pt>
                <c:pt idx="39">
                  <c:v>133.78978560732776</c:v>
                </c:pt>
                <c:pt idx="40">
                  <c:v>134.00339763400569</c:v>
                </c:pt>
                <c:pt idx="41">
                  <c:v>134.77977177778121</c:v>
                </c:pt>
                <c:pt idx="42">
                  <c:v>135.57600441263585</c:v>
                </c:pt>
                <c:pt idx="43">
                  <c:v>136.3804237551214</c:v>
                </c:pt>
                <c:pt idx="44">
                  <c:v>135.33075895643768</c:v>
                </c:pt>
                <c:pt idx="45">
                  <c:v>134.50937121612236</c:v>
                </c:pt>
                <c:pt idx="46">
                  <c:v>134.4767588338857</c:v>
                </c:pt>
                <c:pt idx="47">
                  <c:v>134.70299234562555</c:v>
                </c:pt>
                <c:pt idx="48">
                  <c:v>134.397628275621</c:v>
                </c:pt>
                <c:pt idx="49">
                  <c:v>134.78044299673519</c:v>
                </c:pt>
                <c:pt idx="50">
                  <c:v>134.53074667684405</c:v>
                </c:pt>
                <c:pt idx="51">
                  <c:v>134.76562630756393</c:v>
                </c:pt>
                <c:pt idx="52">
                  <c:v>135.25863848934387</c:v>
                </c:pt>
                <c:pt idx="53">
                  <c:v>135.62693465727955</c:v>
                </c:pt>
                <c:pt idx="54">
                  <c:v>135.6606040789616</c:v>
                </c:pt>
                <c:pt idx="55">
                  <c:v>135.56360723872186</c:v>
                </c:pt>
                <c:pt idx="56">
                  <c:v>135.26723443205452</c:v>
                </c:pt>
                <c:pt idx="57">
                  <c:v>135.27131633966982</c:v>
                </c:pt>
                <c:pt idx="58">
                  <c:v>134.79445442921374</c:v>
                </c:pt>
                <c:pt idx="59">
                  <c:v>135.73260683245385</c:v>
                </c:pt>
                <c:pt idx="60">
                  <c:v>135.18975393182268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66144"/>
        <c:axId val="173767680"/>
      </c:lineChart>
      <c:catAx>
        <c:axId val="17376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3767680"/>
        <c:crosses val="autoZero"/>
        <c:auto val="1"/>
        <c:lblAlgn val="ctr"/>
        <c:lblOffset val="100"/>
        <c:noMultiLvlLbl val="0"/>
      </c:catAx>
      <c:valAx>
        <c:axId val="17376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7661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Forarbejdede kødvarer, kød af indvolde mv.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officiel!$C$12:$BK$12</c:f>
              <c:numCache>
                <c:formatCode>General</c:formatCode>
                <c:ptCount val="61"/>
                <c:pt idx="0">
                  <c:v>115.7</c:v>
                </c:pt>
                <c:pt idx="1">
                  <c:v>115.5</c:v>
                </c:pt>
                <c:pt idx="2">
                  <c:v>114.5</c:v>
                </c:pt>
                <c:pt idx="3">
                  <c:v>116.4</c:v>
                </c:pt>
                <c:pt idx="4">
                  <c:v>116.5</c:v>
                </c:pt>
                <c:pt idx="5">
                  <c:v>114.8</c:v>
                </c:pt>
                <c:pt idx="6">
                  <c:v>116.4</c:v>
                </c:pt>
                <c:pt idx="7">
                  <c:v>117.2</c:v>
                </c:pt>
                <c:pt idx="8">
                  <c:v>117.4</c:v>
                </c:pt>
                <c:pt idx="9">
                  <c:v>115</c:v>
                </c:pt>
                <c:pt idx="10">
                  <c:v>119.1</c:v>
                </c:pt>
                <c:pt idx="11">
                  <c:v>120.3</c:v>
                </c:pt>
                <c:pt idx="12">
                  <c:v>122.1</c:v>
                </c:pt>
                <c:pt idx="13">
                  <c:v>121.9</c:v>
                </c:pt>
                <c:pt idx="14">
                  <c:v>123.1</c:v>
                </c:pt>
                <c:pt idx="15">
                  <c:v>122.9</c:v>
                </c:pt>
                <c:pt idx="16">
                  <c:v>123.2</c:v>
                </c:pt>
                <c:pt idx="17">
                  <c:v>125.1</c:v>
                </c:pt>
                <c:pt idx="18">
                  <c:v>125.6</c:v>
                </c:pt>
                <c:pt idx="19">
                  <c:v>125.4</c:v>
                </c:pt>
                <c:pt idx="20">
                  <c:v>125.1</c:v>
                </c:pt>
                <c:pt idx="21">
                  <c:v>124.6</c:v>
                </c:pt>
                <c:pt idx="22">
                  <c:v>125.6</c:v>
                </c:pt>
                <c:pt idx="23">
                  <c:v>129.4</c:v>
                </c:pt>
                <c:pt idx="24">
                  <c:v>128.80000000000001</c:v>
                </c:pt>
                <c:pt idx="25">
                  <c:v>125.3</c:v>
                </c:pt>
                <c:pt idx="26">
                  <c:v>125.7</c:v>
                </c:pt>
                <c:pt idx="27">
                  <c:v>126.6</c:v>
                </c:pt>
                <c:pt idx="28">
                  <c:v>124.3</c:v>
                </c:pt>
                <c:pt idx="29">
                  <c:v>121.8</c:v>
                </c:pt>
                <c:pt idx="30">
                  <c:v>122.2</c:v>
                </c:pt>
                <c:pt idx="31">
                  <c:v>123.1</c:v>
                </c:pt>
                <c:pt idx="32">
                  <c:v>120.1</c:v>
                </c:pt>
                <c:pt idx="33">
                  <c:v>120.3</c:v>
                </c:pt>
                <c:pt idx="34">
                  <c:v>120.7</c:v>
                </c:pt>
                <c:pt idx="35">
                  <c:v>122</c:v>
                </c:pt>
                <c:pt idx="36">
                  <c:v>121.6</c:v>
                </c:pt>
                <c:pt idx="37">
                  <c:v>121.1</c:v>
                </c:pt>
                <c:pt idx="38">
                  <c:v>119.5</c:v>
                </c:pt>
                <c:pt idx="39">
                  <c:v>120.5</c:v>
                </c:pt>
                <c:pt idx="40">
                  <c:v>118</c:v>
                </c:pt>
                <c:pt idx="41">
                  <c:v>120</c:v>
                </c:pt>
                <c:pt idx="42">
                  <c:v>120.9</c:v>
                </c:pt>
                <c:pt idx="43">
                  <c:v>120.9</c:v>
                </c:pt>
                <c:pt idx="44">
                  <c:v>120.8</c:v>
                </c:pt>
                <c:pt idx="45">
                  <c:v>120.3</c:v>
                </c:pt>
                <c:pt idx="46">
                  <c:v>121.2</c:v>
                </c:pt>
                <c:pt idx="47">
                  <c:v>121.8</c:v>
                </c:pt>
                <c:pt idx="48">
                  <c:v>120.8</c:v>
                </c:pt>
                <c:pt idx="49">
                  <c:v>121.6</c:v>
                </c:pt>
                <c:pt idx="50">
                  <c:v>121.8</c:v>
                </c:pt>
                <c:pt idx="51">
                  <c:v>121.1</c:v>
                </c:pt>
                <c:pt idx="52">
                  <c:v>119.1</c:v>
                </c:pt>
                <c:pt idx="53">
                  <c:v>120.2</c:v>
                </c:pt>
                <c:pt idx="54">
                  <c:v>119.6</c:v>
                </c:pt>
                <c:pt idx="55">
                  <c:v>119.4</c:v>
                </c:pt>
                <c:pt idx="56">
                  <c:v>121.2</c:v>
                </c:pt>
                <c:pt idx="57">
                  <c:v>120.7</c:v>
                </c:pt>
                <c:pt idx="58">
                  <c:v>120</c:v>
                </c:pt>
                <c:pt idx="59">
                  <c:v>119.1</c:v>
                </c:pt>
                <c:pt idx="60">
                  <c:v>119.8826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Stregkoder!$C$12:$BK$12</c:f>
              <c:numCache>
                <c:formatCode>General</c:formatCode>
                <c:ptCount val="61"/>
                <c:pt idx="0">
                  <c:v>115.73727687786474</c:v>
                </c:pt>
                <c:pt idx="1">
                  <c:v>115.83495947107191</c:v>
                </c:pt>
                <c:pt idx="2">
                  <c:v>116.5777212136166</c:v>
                </c:pt>
                <c:pt idx="3">
                  <c:v>115.83539195857686</c:v>
                </c:pt>
                <c:pt idx="4">
                  <c:v>116.74015731354712</c:v>
                </c:pt>
                <c:pt idx="5">
                  <c:v>116.89862734581983</c:v>
                </c:pt>
                <c:pt idx="6">
                  <c:v>118.33113876155527</c:v>
                </c:pt>
                <c:pt idx="7">
                  <c:v>120.91076019286456</c:v>
                </c:pt>
                <c:pt idx="8">
                  <c:v>117.79222524287948</c:v>
                </c:pt>
                <c:pt idx="9">
                  <c:v>117.34004650610599</c:v>
                </c:pt>
                <c:pt idx="10">
                  <c:v>119.59268601049668</c:v>
                </c:pt>
                <c:pt idx="11">
                  <c:v>122.58424635734517</c:v>
                </c:pt>
                <c:pt idx="12">
                  <c:v>123.34401714619959</c:v>
                </c:pt>
                <c:pt idx="13">
                  <c:v>122.40693855740392</c:v>
                </c:pt>
                <c:pt idx="14">
                  <c:v>123.0815120032328</c:v>
                </c:pt>
                <c:pt idx="15">
                  <c:v>120.74993729481366</c:v>
                </c:pt>
                <c:pt idx="16">
                  <c:v>123.91537738260551</c:v>
                </c:pt>
                <c:pt idx="17">
                  <c:v>125.6980798893315</c:v>
                </c:pt>
                <c:pt idx="18">
                  <c:v>125.08502730779392</c:v>
                </c:pt>
                <c:pt idx="19">
                  <c:v>126.58966424821791</c:v>
                </c:pt>
                <c:pt idx="20">
                  <c:v>124.93084302488879</c:v>
                </c:pt>
                <c:pt idx="21">
                  <c:v>123.24724864426857</c:v>
                </c:pt>
                <c:pt idx="22">
                  <c:v>126.2313773293514</c:v>
                </c:pt>
                <c:pt idx="23">
                  <c:v>128.94017180579468</c:v>
                </c:pt>
                <c:pt idx="24">
                  <c:v>127.31411361760645</c:v>
                </c:pt>
                <c:pt idx="25">
                  <c:v>126.01616281248204</c:v>
                </c:pt>
                <c:pt idx="26">
                  <c:v>124.1853321586097</c:v>
                </c:pt>
                <c:pt idx="27">
                  <c:v>125.47280799270948</c:v>
                </c:pt>
                <c:pt idx="28">
                  <c:v>122.79511797619634</c:v>
                </c:pt>
                <c:pt idx="29">
                  <c:v>125.89812379885987</c:v>
                </c:pt>
                <c:pt idx="30">
                  <c:v>126.00256577516282</c:v>
                </c:pt>
                <c:pt idx="31">
                  <c:v>126.36322461933467</c:v>
                </c:pt>
                <c:pt idx="32">
                  <c:v>122.80318984148022</c:v>
                </c:pt>
                <c:pt idx="33">
                  <c:v>122.21347424100222</c:v>
                </c:pt>
                <c:pt idx="34">
                  <c:v>122.32578199381604</c:v>
                </c:pt>
                <c:pt idx="35">
                  <c:v>122.75839524440261</c:v>
                </c:pt>
                <c:pt idx="36">
                  <c:v>122.12716435897005</c:v>
                </c:pt>
                <c:pt idx="37">
                  <c:v>121.84655542977268</c:v>
                </c:pt>
                <c:pt idx="38">
                  <c:v>121.90316751058396</c:v>
                </c:pt>
                <c:pt idx="39">
                  <c:v>121.64523224024225</c:v>
                </c:pt>
                <c:pt idx="40">
                  <c:v>120.10245326490511</c:v>
                </c:pt>
                <c:pt idx="41">
                  <c:v>122.6863750596267</c:v>
                </c:pt>
                <c:pt idx="42">
                  <c:v>123.4671837412361</c:v>
                </c:pt>
                <c:pt idx="43">
                  <c:v>125.69356180981151</c:v>
                </c:pt>
                <c:pt idx="44">
                  <c:v>125.19549504820279</c:v>
                </c:pt>
                <c:pt idx="45">
                  <c:v>122.30336774307374</c:v>
                </c:pt>
                <c:pt idx="46">
                  <c:v>121.91265690036636</c:v>
                </c:pt>
                <c:pt idx="47">
                  <c:v>123.07379842144198</c:v>
                </c:pt>
                <c:pt idx="48">
                  <c:v>122.84463775675326</c:v>
                </c:pt>
                <c:pt idx="49">
                  <c:v>119.86701384933077</c:v>
                </c:pt>
                <c:pt idx="50">
                  <c:v>121.04238666805566</c:v>
                </c:pt>
                <c:pt idx="51">
                  <c:v>121.13945897349357</c:v>
                </c:pt>
                <c:pt idx="52">
                  <c:v>120.21498047007707</c:v>
                </c:pt>
                <c:pt idx="53">
                  <c:v>122.69932764840001</c:v>
                </c:pt>
                <c:pt idx="54">
                  <c:v>122.18671423719492</c:v>
                </c:pt>
                <c:pt idx="55">
                  <c:v>122.09380434749414</c:v>
                </c:pt>
                <c:pt idx="56">
                  <c:v>121.41178600225786</c:v>
                </c:pt>
                <c:pt idx="57">
                  <c:v>121.46027654527374</c:v>
                </c:pt>
                <c:pt idx="58">
                  <c:v>120.22870674736144</c:v>
                </c:pt>
                <c:pt idx="59">
                  <c:v>120.20949606927059</c:v>
                </c:pt>
                <c:pt idx="60">
                  <c:v>120.71378459376436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13216"/>
        <c:axId val="181523200"/>
      </c:lineChart>
      <c:catAx>
        <c:axId val="18151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1523200"/>
        <c:crosses val="autoZero"/>
        <c:auto val="1"/>
        <c:lblAlgn val="ctr"/>
        <c:lblOffset val="100"/>
        <c:noMultiLvlLbl val="0"/>
      </c:catAx>
      <c:valAx>
        <c:axId val="18152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5132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officiel!$C$13:$BK$13</c:f>
              <c:numCache>
                <c:formatCode>General</c:formatCode>
                <c:ptCount val="61"/>
                <c:pt idx="0">
                  <c:v>135.6</c:v>
                </c:pt>
                <c:pt idx="1">
                  <c:v>134.80000000000001</c:v>
                </c:pt>
                <c:pt idx="2">
                  <c:v>136</c:v>
                </c:pt>
                <c:pt idx="3">
                  <c:v>135.6</c:v>
                </c:pt>
                <c:pt idx="4">
                  <c:v>135.80000000000001</c:v>
                </c:pt>
                <c:pt idx="5">
                  <c:v>135.80000000000001</c:v>
                </c:pt>
                <c:pt idx="6">
                  <c:v>136</c:v>
                </c:pt>
                <c:pt idx="7">
                  <c:v>135.9</c:v>
                </c:pt>
                <c:pt idx="8">
                  <c:v>136.1</c:v>
                </c:pt>
                <c:pt idx="9">
                  <c:v>136.4</c:v>
                </c:pt>
                <c:pt idx="10">
                  <c:v>136.80000000000001</c:v>
                </c:pt>
                <c:pt idx="11">
                  <c:v>137.5</c:v>
                </c:pt>
                <c:pt idx="12">
                  <c:v>137.69999999999999</c:v>
                </c:pt>
                <c:pt idx="13">
                  <c:v>138.6</c:v>
                </c:pt>
                <c:pt idx="14">
                  <c:v>140.30000000000001</c:v>
                </c:pt>
                <c:pt idx="15">
                  <c:v>140</c:v>
                </c:pt>
                <c:pt idx="16">
                  <c:v>140.1</c:v>
                </c:pt>
                <c:pt idx="17">
                  <c:v>141.30000000000001</c:v>
                </c:pt>
                <c:pt idx="18">
                  <c:v>140.5</c:v>
                </c:pt>
                <c:pt idx="19">
                  <c:v>142.5</c:v>
                </c:pt>
                <c:pt idx="20">
                  <c:v>142.5</c:v>
                </c:pt>
                <c:pt idx="21">
                  <c:v>142.5</c:v>
                </c:pt>
                <c:pt idx="22">
                  <c:v>141.1</c:v>
                </c:pt>
                <c:pt idx="23">
                  <c:v>143.1</c:v>
                </c:pt>
                <c:pt idx="24">
                  <c:v>140.30000000000001</c:v>
                </c:pt>
                <c:pt idx="25">
                  <c:v>142.80000000000001</c:v>
                </c:pt>
                <c:pt idx="26">
                  <c:v>142.30000000000001</c:v>
                </c:pt>
                <c:pt idx="27">
                  <c:v>143.1</c:v>
                </c:pt>
                <c:pt idx="28">
                  <c:v>142.9</c:v>
                </c:pt>
                <c:pt idx="29">
                  <c:v>143.80000000000001</c:v>
                </c:pt>
                <c:pt idx="30">
                  <c:v>144.6</c:v>
                </c:pt>
                <c:pt idx="31">
                  <c:v>145.69999999999999</c:v>
                </c:pt>
                <c:pt idx="32">
                  <c:v>145.80000000000001</c:v>
                </c:pt>
                <c:pt idx="33">
                  <c:v>147</c:v>
                </c:pt>
                <c:pt idx="34">
                  <c:v>145.4</c:v>
                </c:pt>
                <c:pt idx="35">
                  <c:v>144.6</c:v>
                </c:pt>
                <c:pt idx="36">
                  <c:v>142.6</c:v>
                </c:pt>
                <c:pt idx="37">
                  <c:v>145.5</c:v>
                </c:pt>
                <c:pt idx="38">
                  <c:v>147.1</c:v>
                </c:pt>
                <c:pt idx="39">
                  <c:v>145.9</c:v>
                </c:pt>
                <c:pt idx="40">
                  <c:v>148.1</c:v>
                </c:pt>
                <c:pt idx="41">
                  <c:v>145.1</c:v>
                </c:pt>
                <c:pt idx="42">
                  <c:v>145.30000000000001</c:v>
                </c:pt>
                <c:pt idx="43">
                  <c:v>147.69999999999999</c:v>
                </c:pt>
                <c:pt idx="44">
                  <c:v>146.9</c:v>
                </c:pt>
                <c:pt idx="45">
                  <c:v>145.9</c:v>
                </c:pt>
                <c:pt idx="46">
                  <c:v>147.80000000000001</c:v>
                </c:pt>
                <c:pt idx="47">
                  <c:v>148.4</c:v>
                </c:pt>
                <c:pt idx="48">
                  <c:v>149.5</c:v>
                </c:pt>
                <c:pt idx="49">
                  <c:v>149.4</c:v>
                </c:pt>
                <c:pt idx="50">
                  <c:v>150.30000000000001</c:v>
                </c:pt>
                <c:pt idx="51">
                  <c:v>150.30000000000001</c:v>
                </c:pt>
                <c:pt idx="52">
                  <c:v>150.9</c:v>
                </c:pt>
                <c:pt idx="53">
                  <c:v>150.6</c:v>
                </c:pt>
                <c:pt idx="54">
                  <c:v>151.1</c:v>
                </c:pt>
                <c:pt idx="55">
                  <c:v>151.69999999999999</c:v>
                </c:pt>
                <c:pt idx="56">
                  <c:v>150.69999999999999</c:v>
                </c:pt>
                <c:pt idx="57">
                  <c:v>151.4</c:v>
                </c:pt>
                <c:pt idx="58">
                  <c:v>149.69999999999999</c:v>
                </c:pt>
                <c:pt idx="59">
                  <c:v>150.5</c:v>
                </c:pt>
                <c:pt idx="60">
                  <c:v>151.37356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Stregkoder!$C$13:$BK$13</c:f>
              <c:numCache>
                <c:formatCode>General</c:formatCode>
                <c:ptCount val="61"/>
                <c:pt idx="0">
                  <c:v>135.57313013390524</c:v>
                </c:pt>
                <c:pt idx="1">
                  <c:v>135.51598537163301</c:v>
                </c:pt>
                <c:pt idx="2">
                  <c:v>137.98755822605514</c:v>
                </c:pt>
                <c:pt idx="3">
                  <c:v>138.11998584554192</c:v>
                </c:pt>
                <c:pt idx="4">
                  <c:v>137.72853346592746</c:v>
                </c:pt>
                <c:pt idx="5">
                  <c:v>138.27325694481127</c:v>
                </c:pt>
                <c:pt idx="6">
                  <c:v>139.01027453115054</c:v>
                </c:pt>
                <c:pt idx="7">
                  <c:v>140.29151193856114</c:v>
                </c:pt>
                <c:pt idx="8">
                  <c:v>139.73438172523601</c:v>
                </c:pt>
                <c:pt idx="9">
                  <c:v>139.70371761228625</c:v>
                </c:pt>
                <c:pt idx="10">
                  <c:v>139.08617520219866</c:v>
                </c:pt>
                <c:pt idx="11">
                  <c:v>139.65748115306135</c:v>
                </c:pt>
                <c:pt idx="12">
                  <c:v>140.77800041300253</c:v>
                </c:pt>
                <c:pt idx="13">
                  <c:v>141.92712152237837</c:v>
                </c:pt>
                <c:pt idx="14">
                  <c:v>143.98901428336674</c:v>
                </c:pt>
                <c:pt idx="15">
                  <c:v>142.91910880959148</c:v>
                </c:pt>
                <c:pt idx="16">
                  <c:v>142.03221881252497</c:v>
                </c:pt>
                <c:pt idx="17">
                  <c:v>142.39716885102547</c:v>
                </c:pt>
                <c:pt idx="18">
                  <c:v>143.90027963440861</c:v>
                </c:pt>
                <c:pt idx="19">
                  <c:v>146.95293443312792</c:v>
                </c:pt>
                <c:pt idx="20">
                  <c:v>146.69804565520013</c:v>
                </c:pt>
                <c:pt idx="21">
                  <c:v>145.31966508707464</c:v>
                </c:pt>
                <c:pt idx="22">
                  <c:v>145.56455311462042</c:v>
                </c:pt>
                <c:pt idx="23">
                  <c:v>146.64246298280068</c:v>
                </c:pt>
                <c:pt idx="24">
                  <c:v>145.74444774444802</c:v>
                </c:pt>
                <c:pt idx="25">
                  <c:v>145.34795503853837</c:v>
                </c:pt>
                <c:pt idx="26">
                  <c:v>145.48773183191588</c:v>
                </c:pt>
                <c:pt idx="27">
                  <c:v>145.68039827015528</c:v>
                </c:pt>
                <c:pt idx="28">
                  <c:v>146.64608779194816</c:v>
                </c:pt>
                <c:pt idx="29">
                  <c:v>148.05165809994082</c:v>
                </c:pt>
                <c:pt idx="30">
                  <c:v>149.46031525204631</c:v>
                </c:pt>
                <c:pt idx="31">
                  <c:v>148.52373785075642</c:v>
                </c:pt>
                <c:pt idx="32">
                  <c:v>148.6801168268413</c:v>
                </c:pt>
                <c:pt idx="33">
                  <c:v>148.71989514173413</c:v>
                </c:pt>
                <c:pt idx="34">
                  <c:v>147.29755838470945</c:v>
                </c:pt>
                <c:pt idx="35">
                  <c:v>146.69770331501994</c:v>
                </c:pt>
                <c:pt idx="36">
                  <c:v>145.48802651279689</c:v>
                </c:pt>
                <c:pt idx="37">
                  <c:v>147.05607504034711</c:v>
                </c:pt>
                <c:pt idx="38">
                  <c:v>147.7407121868882</c:v>
                </c:pt>
                <c:pt idx="39">
                  <c:v>146.57856927033845</c:v>
                </c:pt>
                <c:pt idx="40">
                  <c:v>147.04389668926743</c:v>
                </c:pt>
                <c:pt idx="41">
                  <c:v>146.28254506638936</c:v>
                </c:pt>
                <c:pt idx="42">
                  <c:v>147.5009904861069</c:v>
                </c:pt>
                <c:pt idx="43">
                  <c:v>150.61384866646108</c:v>
                </c:pt>
                <c:pt idx="44">
                  <c:v>148.10065870055561</c:v>
                </c:pt>
                <c:pt idx="45">
                  <c:v>147.98832598340172</c:v>
                </c:pt>
                <c:pt idx="46">
                  <c:v>149.22491140891938</c:v>
                </c:pt>
                <c:pt idx="47">
                  <c:v>149.34547282639224</c:v>
                </c:pt>
                <c:pt idx="48">
                  <c:v>150.13057839310258</c:v>
                </c:pt>
                <c:pt idx="49">
                  <c:v>151.85450958959859</c:v>
                </c:pt>
                <c:pt idx="50">
                  <c:v>152.40457107979904</c:v>
                </c:pt>
                <c:pt idx="51">
                  <c:v>151.03832135682146</c:v>
                </c:pt>
                <c:pt idx="52">
                  <c:v>150.89364591221604</c:v>
                </c:pt>
                <c:pt idx="53">
                  <c:v>150.5901916844191</c:v>
                </c:pt>
                <c:pt idx="54">
                  <c:v>151.00558394484827</c:v>
                </c:pt>
                <c:pt idx="55">
                  <c:v>151.82743458521136</c:v>
                </c:pt>
                <c:pt idx="56">
                  <c:v>151.69211682770401</c:v>
                </c:pt>
                <c:pt idx="57">
                  <c:v>149.42294668849038</c:v>
                </c:pt>
                <c:pt idx="58">
                  <c:v>150.2218602575536</c:v>
                </c:pt>
                <c:pt idx="59">
                  <c:v>149.65229748756263</c:v>
                </c:pt>
                <c:pt idx="60">
                  <c:v>150.11745029790467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5664"/>
        <c:axId val="181427200"/>
      </c:lineChart>
      <c:catAx>
        <c:axId val="18142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1427200"/>
        <c:crosses val="autoZero"/>
        <c:auto val="1"/>
        <c:lblAlgn val="ctr"/>
        <c:lblOffset val="100"/>
        <c:noMultiLvlLbl val="0"/>
      </c:catAx>
      <c:valAx>
        <c:axId val="18142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4256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Mælk,</a:t>
            </a:r>
            <a:r>
              <a:rPr lang="en-US" baseline="0"/>
              <a:t> ost og æg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officiel!$C$14:$BK$14</c:f>
              <c:numCache>
                <c:formatCode>General</c:formatCode>
                <c:ptCount val="61"/>
                <c:pt idx="0">
                  <c:v>125.6</c:v>
                </c:pt>
                <c:pt idx="1">
                  <c:v>125.8</c:v>
                </c:pt>
                <c:pt idx="2">
                  <c:v>125.4</c:v>
                </c:pt>
                <c:pt idx="3">
                  <c:v>126.8</c:v>
                </c:pt>
                <c:pt idx="4">
                  <c:v>125.9</c:v>
                </c:pt>
                <c:pt idx="5">
                  <c:v>129.9</c:v>
                </c:pt>
                <c:pt idx="6">
                  <c:v>130.80000000000001</c:v>
                </c:pt>
                <c:pt idx="7">
                  <c:v>130.80000000000001</c:v>
                </c:pt>
                <c:pt idx="8">
                  <c:v>130.80000000000001</c:v>
                </c:pt>
                <c:pt idx="9">
                  <c:v>130.69999999999999</c:v>
                </c:pt>
                <c:pt idx="10">
                  <c:v>133</c:v>
                </c:pt>
                <c:pt idx="11">
                  <c:v>133.1</c:v>
                </c:pt>
                <c:pt idx="12">
                  <c:v>134</c:v>
                </c:pt>
                <c:pt idx="13">
                  <c:v>134.30000000000001</c:v>
                </c:pt>
                <c:pt idx="14">
                  <c:v>134.19999999999999</c:v>
                </c:pt>
                <c:pt idx="15">
                  <c:v>134.19999999999999</c:v>
                </c:pt>
                <c:pt idx="16">
                  <c:v>132.80000000000001</c:v>
                </c:pt>
                <c:pt idx="17">
                  <c:v>133.6</c:v>
                </c:pt>
                <c:pt idx="18">
                  <c:v>134.19999999999999</c:v>
                </c:pt>
                <c:pt idx="19">
                  <c:v>133.30000000000001</c:v>
                </c:pt>
                <c:pt idx="20">
                  <c:v>133.9</c:v>
                </c:pt>
                <c:pt idx="21">
                  <c:v>132.1</c:v>
                </c:pt>
                <c:pt idx="22">
                  <c:v>132.19999999999999</c:v>
                </c:pt>
                <c:pt idx="23">
                  <c:v>134.9</c:v>
                </c:pt>
                <c:pt idx="24">
                  <c:v>134.1</c:v>
                </c:pt>
                <c:pt idx="25">
                  <c:v>134.5</c:v>
                </c:pt>
                <c:pt idx="26">
                  <c:v>132.9</c:v>
                </c:pt>
                <c:pt idx="27">
                  <c:v>134.69999999999999</c:v>
                </c:pt>
                <c:pt idx="28">
                  <c:v>133.6</c:v>
                </c:pt>
                <c:pt idx="29">
                  <c:v>133.5</c:v>
                </c:pt>
                <c:pt idx="30">
                  <c:v>132.69999999999999</c:v>
                </c:pt>
                <c:pt idx="31">
                  <c:v>134.5</c:v>
                </c:pt>
                <c:pt idx="32">
                  <c:v>137.1</c:v>
                </c:pt>
                <c:pt idx="33">
                  <c:v>136.80000000000001</c:v>
                </c:pt>
                <c:pt idx="34">
                  <c:v>136.19999999999999</c:v>
                </c:pt>
                <c:pt idx="35">
                  <c:v>137.69999999999999</c:v>
                </c:pt>
                <c:pt idx="36">
                  <c:v>138.1</c:v>
                </c:pt>
                <c:pt idx="37">
                  <c:v>139</c:v>
                </c:pt>
                <c:pt idx="38">
                  <c:v>142.1</c:v>
                </c:pt>
                <c:pt idx="39">
                  <c:v>141.19999999999999</c:v>
                </c:pt>
                <c:pt idx="40">
                  <c:v>143.6</c:v>
                </c:pt>
                <c:pt idx="41">
                  <c:v>143.80000000000001</c:v>
                </c:pt>
                <c:pt idx="42">
                  <c:v>143.5</c:v>
                </c:pt>
                <c:pt idx="43">
                  <c:v>146</c:v>
                </c:pt>
                <c:pt idx="44">
                  <c:v>142.30000000000001</c:v>
                </c:pt>
                <c:pt idx="45">
                  <c:v>142.5</c:v>
                </c:pt>
                <c:pt idx="46">
                  <c:v>142.9</c:v>
                </c:pt>
                <c:pt idx="47">
                  <c:v>141.30000000000001</c:v>
                </c:pt>
                <c:pt idx="48">
                  <c:v>138.4</c:v>
                </c:pt>
                <c:pt idx="49">
                  <c:v>140.6</c:v>
                </c:pt>
                <c:pt idx="50">
                  <c:v>137.69999999999999</c:v>
                </c:pt>
                <c:pt idx="51">
                  <c:v>139.5</c:v>
                </c:pt>
                <c:pt idx="52">
                  <c:v>137.80000000000001</c:v>
                </c:pt>
                <c:pt idx="53">
                  <c:v>137.69999999999999</c:v>
                </c:pt>
                <c:pt idx="54">
                  <c:v>139</c:v>
                </c:pt>
                <c:pt idx="55">
                  <c:v>137.5</c:v>
                </c:pt>
                <c:pt idx="56">
                  <c:v>136.6</c:v>
                </c:pt>
                <c:pt idx="57">
                  <c:v>134.6</c:v>
                </c:pt>
                <c:pt idx="58">
                  <c:v>135</c:v>
                </c:pt>
                <c:pt idx="59">
                  <c:v>132.69999999999999</c:v>
                </c:pt>
                <c:pt idx="60">
                  <c:v>134.15851000000001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Stregkoder!$C$14:$BK$14</c:f>
              <c:numCache>
                <c:formatCode>General</c:formatCode>
                <c:ptCount val="61"/>
                <c:pt idx="0">
                  <c:v>125.64332936172829</c:v>
                </c:pt>
                <c:pt idx="1">
                  <c:v>126.13641286737131</c:v>
                </c:pt>
                <c:pt idx="2">
                  <c:v>126.68496473733234</c:v>
                </c:pt>
                <c:pt idx="3">
                  <c:v>126.92710156442502</c:v>
                </c:pt>
                <c:pt idx="4">
                  <c:v>125.26397419932644</c:v>
                </c:pt>
                <c:pt idx="5">
                  <c:v>131.74334402162739</c:v>
                </c:pt>
                <c:pt idx="6">
                  <c:v>131.06182287455343</c:v>
                </c:pt>
                <c:pt idx="7">
                  <c:v>132.07460167815336</c:v>
                </c:pt>
                <c:pt idx="8">
                  <c:v>130.06939995176973</c:v>
                </c:pt>
                <c:pt idx="9">
                  <c:v>130.73716504847036</c:v>
                </c:pt>
                <c:pt idx="10">
                  <c:v>131.90509786038842</c:v>
                </c:pt>
                <c:pt idx="11">
                  <c:v>134.26512722185186</c:v>
                </c:pt>
                <c:pt idx="12">
                  <c:v>132.63310034593363</c:v>
                </c:pt>
                <c:pt idx="13">
                  <c:v>134.8485678436233</c:v>
                </c:pt>
                <c:pt idx="14">
                  <c:v>133.90796078839446</c:v>
                </c:pt>
                <c:pt idx="15">
                  <c:v>132.5184010378197</c:v>
                </c:pt>
                <c:pt idx="16">
                  <c:v>132.32314870030467</c:v>
                </c:pt>
                <c:pt idx="17">
                  <c:v>132.40013604933253</c:v>
                </c:pt>
                <c:pt idx="18">
                  <c:v>132.94636654090925</c:v>
                </c:pt>
                <c:pt idx="19">
                  <c:v>133.17456408601723</c:v>
                </c:pt>
                <c:pt idx="20">
                  <c:v>132.34363501921425</c:v>
                </c:pt>
                <c:pt idx="21">
                  <c:v>130.39515389426808</c:v>
                </c:pt>
                <c:pt idx="22">
                  <c:v>129.8806537214079</c:v>
                </c:pt>
                <c:pt idx="23">
                  <c:v>133.80969582636629</c:v>
                </c:pt>
                <c:pt idx="24">
                  <c:v>131.47920284535314</c:v>
                </c:pt>
                <c:pt idx="25">
                  <c:v>133.63592309001677</c:v>
                </c:pt>
                <c:pt idx="26">
                  <c:v>130.73341977903823</c:v>
                </c:pt>
                <c:pt idx="27">
                  <c:v>133.92898854102992</c:v>
                </c:pt>
                <c:pt idx="28">
                  <c:v>133.2547552264831</c:v>
                </c:pt>
                <c:pt idx="29">
                  <c:v>134.00922427642459</c:v>
                </c:pt>
                <c:pt idx="30">
                  <c:v>134.22559298637145</c:v>
                </c:pt>
                <c:pt idx="31">
                  <c:v>135.82903623043342</c:v>
                </c:pt>
                <c:pt idx="32">
                  <c:v>137.47867108650479</c:v>
                </c:pt>
                <c:pt idx="33">
                  <c:v>136.46597671613523</c:v>
                </c:pt>
                <c:pt idx="34">
                  <c:v>136.73553115360704</c:v>
                </c:pt>
                <c:pt idx="35">
                  <c:v>137.66235999393251</c:v>
                </c:pt>
                <c:pt idx="36">
                  <c:v>135.93277461806539</c:v>
                </c:pt>
                <c:pt idx="37">
                  <c:v>139.69415137262519</c:v>
                </c:pt>
                <c:pt idx="38">
                  <c:v>142.19640577381827</c:v>
                </c:pt>
                <c:pt idx="39">
                  <c:v>141.60129543010927</c:v>
                </c:pt>
                <c:pt idx="40">
                  <c:v>142.7450011169629</c:v>
                </c:pt>
                <c:pt idx="41">
                  <c:v>143.89347159614539</c:v>
                </c:pt>
                <c:pt idx="42">
                  <c:v>144.06559096940953</c:v>
                </c:pt>
                <c:pt idx="43">
                  <c:v>145.86224267286673</c:v>
                </c:pt>
                <c:pt idx="44">
                  <c:v>143.14371488974106</c:v>
                </c:pt>
                <c:pt idx="45">
                  <c:v>143.05750294129268</c:v>
                </c:pt>
                <c:pt idx="46">
                  <c:v>143.13710584340615</c:v>
                </c:pt>
                <c:pt idx="47">
                  <c:v>139.09663540100988</c:v>
                </c:pt>
                <c:pt idx="48">
                  <c:v>136.36226838696325</c:v>
                </c:pt>
                <c:pt idx="49">
                  <c:v>138.2214686900125</c:v>
                </c:pt>
                <c:pt idx="50">
                  <c:v>137.3433715001413</c:v>
                </c:pt>
                <c:pt idx="51">
                  <c:v>137.94231095224006</c:v>
                </c:pt>
                <c:pt idx="52">
                  <c:v>136.50523821881771</c:v>
                </c:pt>
                <c:pt idx="53">
                  <c:v>137.29944461503803</c:v>
                </c:pt>
                <c:pt idx="54">
                  <c:v>137.38401011963535</c:v>
                </c:pt>
                <c:pt idx="55">
                  <c:v>136.46817455321636</c:v>
                </c:pt>
                <c:pt idx="56">
                  <c:v>135.07765490098123</c:v>
                </c:pt>
                <c:pt idx="57">
                  <c:v>135.56024207449735</c:v>
                </c:pt>
                <c:pt idx="58">
                  <c:v>134.49764392987058</c:v>
                </c:pt>
                <c:pt idx="59">
                  <c:v>134.33977485633929</c:v>
                </c:pt>
                <c:pt idx="60">
                  <c:v>134.7958063754902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3344"/>
        <c:axId val="181683328"/>
      </c:lineChart>
      <c:catAx>
        <c:axId val="18167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1683328"/>
        <c:crosses val="autoZero"/>
        <c:auto val="1"/>
        <c:lblAlgn val="ctr"/>
        <c:lblOffset val="100"/>
        <c:noMultiLvlLbl val="0"/>
      </c:catAx>
      <c:valAx>
        <c:axId val="18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6733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Mælk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officiel!$C$15:$BK$15</c:f>
              <c:numCache>
                <c:formatCode>General</c:formatCode>
                <c:ptCount val="61"/>
                <c:pt idx="0">
                  <c:v>124.6</c:v>
                </c:pt>
                <c:pt idx="1">
                  <c:v>124.2</c:v>
                </c:pt>
                <c:pt idx="2">
                  <c:v>124.1</c:v>
                </c:pt>
                <c:pt idx="3">
                  <c:v>123.7</c:v>
                </c:pt>
                <c:pt idx="4">
                  <c:v>122.9</c:v>
                </c:pt>
                <c:pt idx="5">
                  <c:v>135.4</c:v>
                </c:pt>
                <c:pt idx="6">
                  <c:v>135.9</c:v>
                </c:pt>
                <c:pt idx="7">
                  <c:v>134.80000000000001</c:v>
                </c:pt>
                <c:pt idx="8">
                  <c:v>135.4</c:v>
                </c:pt>
                <c:pt idx="9">
                  <c:v>135.4</c:v>
                </c:pt>
                <c:pt idx="10">
                  <c:v>135.80000000000001</c:v>
                </c:pt>
                <c:pt idx="11">
                  <c:v>136.19999999999999</c:v>
                </c:pt>
                <c:pt idx="12">
                  <c:v>135.69999999999999</c:v>
                </c:pt>
                <c:pt idx="13">
                  <c:v>136.6</c:v>
                </c:pt>
                <c:pt idx="14">
                  <c:v>132.5</c:v>
                </c:pt>
                <c:pt idx="15">
                  <c:v>131.80000000000001</c:v>
                </c:pt>
                <c:pt idx="16">
                  <c:v>130.1</c:v>
                </c:pt>
                <c:pt idx="17">
                  <c:v>130</c:v>
                </c:pt>
                <c:pt idx="18">
                  <c:v>131.19999999999999</c:v>
                </c:pt>
                <c:pt idx="19">
                  <c:v>126.4</c:v>
                </c:pt>
                <c:pt idx="20">
                  <c:v>126.7</c:v>
                </c:pt>
                <c:pt idx="21">
                  <c:v>125.2</c:v>
                </c:pt>
                <c:pt idx="22">
                  <c:v>123.9</c:v>
                </c:pt>
                <c:pt idx="23">
                  <c:v>128.19999999999999</c:v>
                </c:pt>
                <c:pt idx="24">
                  <c:v>124.7</c:v>
                </c:pt>
                <c:pt idx="25">
                  <c:v>129.4</c:v>
                </c:pt>
                <c:pt idx="26">
                  <c:v>128</c:v>
                </c:pt>
                <c:pt idx="27">
                  <c:v>130.6</c:v>
                </c:pt>
                <c:pt idx="28">
                  <c:v>131.30000000000001</c:v>
                </c:pt>
                <c:pt idx="29">
                  <c:v>128.80000000000001</c:v>
                </c:pt>
                <c:pt idx="30">
                  <c:v>129.6</c:v>
                </c:pt>
                <c:pt idx="31">
                  <c:v>134.69999999999999</c:v>
                </c:pt>
                <c:pt idx="32">
                  <c:v>138.30000000000001</c:v>
                </c:pt>
                <c:pt idx="33">
                  <c:v>138.6</c:v>
                </c:pt>
                <c:pt idx="34">
                  <c:v>137.9</c:v>
                </c:pt>
                <c:pt idx="35">
                  <c:v>140.30000000000001</c:v>
                </c:pt>
                <c:pt idx="36">
                  <c:v>139.1</c:v>
                </c:pt>
                <c:pt idx="37">
                  <c:v>142.6</c:v>
                </c:pt>
                <c:pt idx="38">
                  <c:v>146.5</c:v>
                </c:pt>
                <c:pt idx="39">
                  <c:v>146.4</c:v>
                </c:pt>
                <c:pt idx="40">
                  <c:v>147.9</c:v>
                </c:pt>
                <c:pt idx="41">
                  <c:v>150.1</c:v>
                </c:pt>
                <c:pt idx="42">
                  <c:v>148.9</c:v>
                </c:pt>
                <c:pt idx="43">
                  <c:v>151</c:v>
                </c:pt>
                <c:pt idx="44">
                  <c:v>149.30000000000001</c:v>
                </c:pt>
                <c:pt idx="45">
                  <c:v>149.5</c:v>
                </c:pt>
                <c:pt idx="46">
                  <c:v>150.6</c:v>
                </c:pt>
                <c:pt idx="47">
                  <c:v>143.80000000000001</c:v>
                </c:pt>
                <c:pt idx="48">
                  <c:v>135.19999999999999</c:v>
                </c:pt>
                <c:pt idx="49">
                  <c:v>135.4</c:v>
                </c:pt>
                <c:pt idx="50">
                  <c:v>131.80000000000001</c:v>
                </c:pt>
                <c:pt idx="51">
                  <c:v>135.9</c:v>
                </c:pt>
                <c:pt idx="52">
                  <c:v>133.5</c:v>
                </c:pt>
                <c:pt idx="53">
                  <c:v>133.9</c:v>
                </c:pt>
                <c:pt idx="54">
                  <c:v>133.30000000000001</c:v>
                </c:pt>
                <c:pt idx="55">
                  <c:v>132.6</c:v>
                </c:pt>
                <c:pt idx="56">
                  <c:v>131.80000000000001</c:v>
                </c:pt>
                <c:pt idx="57">
                  <c:v>129.30000000000001</c:v>
                </c:pt>
                <c:pt idx="58">
                  <c:v>129.30000000000001</c:v>
                </c:pt>
                <c:pt idx="59">
                  <c:v>127</c:v>
                </c:pt>
                <c:pt idx="60">
                  <c:v>132.53118000000001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Stregkoder!$C$15:$BK$15</c:f>
              <c:numCache>
                <c:formatCode>General</c:formatCode>
                <c:ptCount val="61"/>
                <c:pt idx="0">
                  <c:v>124.57019552741568</c:v>
                </c:pt>
                <c:pt idx="1">
                  <c:v>124.37109162921662</c:v>
                </c:pt>
                <c:pt idx="2">
                  <c:v>123.92835737399523</c:v>
                </c:pt>
                <c:pt idx="3">
                  <c:v>123.67282730810977</c:v>
                </c:pt>
                <c:pt idx="4">
                  <c:v>122.93030099919513</c:v>
                </c:pt>
                <c:pt idx="5">
                  <c:v>134.98918861605262</c:v>
                </c:pt>
                <c:pt idx="6">
                  <c:v>134.04727039941778</c:v>
                </c:pt>
                <c:pt idx="7">
                  <c:v>132.70100735084802</c:v>
                </c:pt>
                <c:pt idx="8">
                  <c:v>132.45575814445922</c:v>
                </c:pt>
                <c:pt idx="9">
                  <c:v>132.85362828053917</c:v>
                </c:pt>
                <c:pt idx="10">
                  <c:v>133.25351165137596</c:v>
                </c:pt>
                <c:pt idx="11">
                  <c:v>134.70922904572373</c:v>
                </c:pt>
                <c:pt idx="12">
                  <c:v>135.23634662984477</c:v>
                </c:pt>
                <c:pt idx="13">
                  <c:v>132.15643431579144</c:v>
                </c:pt>
                <c:pt idx="14">
                  <c:v>128.81860984711767</c:v>
                </c:pt>
                <c:pt idx="15">
                  <c:v>128.85231254303929</c:v>
                </c:pt>
                <c:pt idx="16">
                  <c:v>127.119582892653</c:v>
                </c:pt>
                <c:pt idx="17">
                  <c:v>127.381158960908</c:v>
                </c:pt>
                <c:pt idx="18">
                  <c:v>128.5112898107221</c:v>
                </c:pt>
                <c:pt idx="19">
                  <c:v>124.58685447043</c:v>
                </c:pt>
                <c:pt idx="20">
                  <c:v>123.29548570147314</c:v>
                </c:pt>
                <c:pt idx="21">
                  <c:v>121.93176354443307</c:v>
                </c:pt>
                <c:pt idx="22">
                  <c:v>121.14047130248737</c:v>
                </c:pt>
                <c:pt idx="23">
                  <c:v>126.92747207075259</c:v>
                </c:pt>
                <c:pt idx="24">
                  <c:v>122.32945468827636</c:v>
                </c:pt>
                <c:pt idx="25">
                  <c:v>128.61450540981545</c:v>
                </c:pt>
                <c:pt idx="26">
                  <c:v>126.33543915350695</c:v>
                </c:pt>
                <c:pt idx="27">
                  <c:v>129.43430249879788</c:v>
                </c:pt>
                <c:pt idx="28">
                  <c:v>129.1422674474241</c:v>
                </c:pt>
                <c:pt idx="29">
                  <c:v>129.59239141827464</c:v>
                </c:pt>
                <c:pt idx="30">
                  <c:v>130.56087150111821</c:v>
                </c:pt>
                <c:pt idx="31">
                  <c:v>135.41274782186323</c:v>
                </c:pt>
                <c:pt idx="32">
                  <c:v>138.11159556392852</c:v>
                </c:pt>
                <c:pt idx="33">
                  <c:v>136.66467531864893</c:v>
                </c:pt>
                <c:pt idx="34">
                  <c:v>137.22565259826246</c:v>
                </c:pt>
                <c:pt idx="35">
                  <c:v>139.59214765836816</c:v>
                </c:pt>
                <c:pt idx="36">
                  <c:v>135.59324558008208</c:v>
                </c:pt>
                <c:pt idx="37">
                  <c:v>143.49513320527578</c:v>
                </c:pt>
                <c:pt idx="38">
                  <c:v>146.91857644040567</c:v>
                </c:pt>
                <c:pt idx="39">
                  <c:v>145.55895554371534</c:v>
                </c:pt>
                <c:pt idx="40">
                  <c:v>146.44117709769026</c:v>
                </c:pt>
                <c:pt idx="41">
                  <c:v>149.25303134700479</c:v>
                </c:pt>
                <c:pt idx="42">
                  <c:v>148.80451903301557</c:v>
                </c:pt>
                <c:pt idx="43">
                  <c:v>151.57555699907428</c:v>
                </c:pt>
                <c:pt idx="44">
                  <c:v>149.9788091785349</c:v>
                </c:pt>
                <c:pt idx="45">
                  <c:v>148.81322605323436</c:v>
                </c:pt>
                <c:pt idx="46">
                  <c:v>150.39436683131106</c:v>
                </c:pt>
                <c:pt idx="47">
                  <c:v>140.6425754341947</c:v>
                </c:pt>
                <c:pt idx="48">
                  <c:v>134.31287164156745</c:v>
                </c:pt>
                <c:pt idx="49">
                  <c:v>135.80016938764075</c:v>
                </c:pt>
                <c:pt idx="50">
                  <c:v>132.52024054376739</c:v>
                </c:pt>
                <c:pt idx="51">
                  <c:v>136.08647227932036</c:v>
                </c:pt>
                <c:pt idx="52">
                  <c:v>132.73493754492446</c:v>
                </c:pt>
                <c:pt idx="53">
                  <c:v>134.16312759360525</c:v>
                </c:pt>
                <c:pt idx="54">
                  <c:v>132.8921210198082</c:v>
                </c:pt>
                <c:pt idx="55">
                  <c:v>132.72234992271322</c:v>
                </c:pt>
                <c:pt idx="56">
                  <c:v>132.53235871066084</c:v>
                </c:pt>
                <c:pt idx="57">
                  <c:v>129.27706722399256</c:v>
                </c:pt>
                <c:pt idx="58">
                  <c:v>128.83320900140669</c:v>
                </c:pt>
                <c:pt idx="59">
                  <c:v>128.63559369912673</c:v>
                </c:pt>
                <c:pt idx="60">
                  <c:v>133.5971532869743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00480"/>
        <c:axId val="181702016"/>
      </c:lineChart>
      <c:catAx>
        <c:axId val="18170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702016"/>
        <c:crosses val="autoZero"/>
        <c:auto val="1"/>
        <c:lblAlgn val="ctr"/>
        <c:lblOffset val="100"/>
        <c:noMultiLvlLbl val="0"/>
      </c:catAx>
      <c:valAx>
        <c:axId val="181702016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7004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Andre mælkeprodukter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officiel!$C$16:$BK$16</c:f>
              <c:numCache>
                <c:formatCode>General</c:formatCode>
                <c:ptCount val="61"/>
                <c:pt idx="0">
                  <c:v>124.4</c:v>
                </c:pt>
                <c:pt idx="1">
                  <c:v>124.6</c:v>
                </c:pt>
                <c:pt idx="2">
                  <c:v>126.6</c:v>
                </c:pt>
                <c:pt idx="3">
                  <c:v>128.19999999999999</c:v>
                </c:pt>
                <c:pt idx="4">
                  <c:v>128.4</c:v>
                </c:pt>
                <c:pt idx="5">
                  <c:v>128.9</c:v>
                </c:pt>
                <c:pt idx="6">
                  <c:v>130.9</c:v>
                </c:pt>
                <c:pt idx="7">
                  <c:v>130.9</c:v>
                </c:pt>
                <c:pt idx="8">
                  <c:v>132.5</c:v>
                </c:pt>
                <c:pt idx="9">
                  <c:v>131.5</c:v>
                </c:pt>
                <c:pt idx="10">
                  <c:v>138.5</c:v>
                </c:pt>
                <c:pt idx="11">
                  <c:v>136.69999999999999</c:v>
                </c:pt>
                <c:pt idx="12">
                  <c:v>139.30000000000001</c:v>
                </c:pt>
                <c:pt idx="13">
                  <c:v>139.30000000000001</c:v>
                </c:pt>
                <c:pt idx="14">
                  <c:v>141.9</c:v>
                </c:pt>
                <c:pt idx="15">
                  <c:v>141.6</c:v>
                </c:pt>
                <c:pt idx="16">
                  <c:v>140.1</c:v>
                </c:pt>
                <c:pt idx="17">
                  <c:v>140.30000000000001</c:v>
                </c:pt>
                <c:pt idx="18">
                  <c:v>140.5</c:v>
                </c:pt>
                <c:pt idx="19">
                  <c:v>139.9</c:v>
                </c:pt>
                <c:pt idx="20">
                  <c:v>141.19999999999999</c:v>
                </c:pt>
                <c:pt idx="21">
                  <c:v>141.6</c:v>
                </c:pt>
                <c:pt idx="22">
                  <c:v>137.80000000000001</c:v>
                </c:pt>
                <c:pt idx="23">
                  <c:v>143.6</c:v>
                </c:pt>
                <c:pt idx="24">
                  <c:v>146.5</c:v>
                </c:pt>
                <c:pt idx="25">
                  <c:v>139.80000000000001</c:v>
                </c:pt>
                <c:pt idx="26">
                  <c:v>141.6</c:v>
                </c:pt>
                <c:pt idx="27">
                  <c:v>141.6</c:v>
                </c:pt>
                <c:pt idx="28">
                  <c:v>139.6</c:v>
                </c:pt>
                <c:pt idx="29">
                  <c:v>142</c:v>
                </c:pt>
                <c:pt idx="30">
                  <c:v>140</c:v>
                </c:pt>
                <c:pt idx="31">
                  <c:v>142</c:v>
                </c:pt>
                <c:pt idx="32">
                  <c:v>148.30000000000001</c:v>
                </c:pt>
                <c:pt idx="33">
                  <c:v>145.30000000000001</c:v>
                </c:pt>
                <c:pt idx="34">
                  <c:v>143.4</c:v>
                </c:pt>
                <c:pt idx="35">
                  <c:v>146.5</c:v>
                </c:pt>
                <c:pt idx="36">
                  <c:v>148.5</c:v>
                </c:pt>
                <c:pt idx="37">
                  <c:v>149.30000000000001</c:v>
                </c:pt>
                <c:pt idx="38">
                  <c:v>149.6</c:v>
                </c:pt>
                <c:pt idx="39">
                  <c:v>149</c:v>
                </c:pt>
                <c:pt idx="40">
                  <c:v>151.30000000000001</c:v>
                </c:pt>
                <c:pt idx="41">
                  <c:v>151.1</c:v>
                </c:pt>
                <c:pt idx="42">
                  <c:v>150.1</c:v>
                </c:pt>
                <c:pt idx="43">
                  <c:v>150.6</c:v>
                </c:pt>
                <c:pt idx="44">
                  <c:v>150</c:v>
                </c:pt>
                <c:pt idx="45">
                  <c:v>146.80000000000001</c:v>
                </c:pt>
                <c:pt idx="46">
                  <c:v>146.30000000000001</c:v>
                </c:pt>
                <c:pt idx="47">
                  <c:v>145.69999999999999</c:v>
                </c:pt>
                <c:pt idx="48">
                  <c:v>149.9</c:v>
                </c:pt>
                <c:pt idx="49">
                  <c:v>147.4</c:v>
                </c:pt>
                <c:pt idx="50">
                  <c:v>145.80000000000001</c:v>
                </c:pt>
                <c:pt idx="51">
                  <c:v>146.9</c:v>
                </c:pt>
                <c:pt idx="52">
                  <c:v>143.19999999999999</c:v>
                </c:pt>
                <c:pt idx="53">
                  <c:v>142.4</c:v>
                </c:pt>
                <c:pt idx="54">
                  <c:v>143.30000000000001</c:v>
                </c:pt>
                <c:pt idx="55">
                  <c:v>140.30000000000001</c:v>
                </c:pt>
                <c:pt idx="56">
                  <c:v>141.30000000000001</c:v>
                </c:pt>
                <c:pt idx="57">
                  <c:v>139.69999999999999</c:v>
                </c:pt>
                <c:pt idx="58">
                  <c:v>142</c:v>
                </c:pt>
                <c:pt idx="59">
                  <c:v>141.5</c:v>
                </c:pt>
                <c:pt idx="60">
                  <c:v>140.10778999999999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Stregkoder!$C$16:$BK$16</c:f>
              <c:numCache>
                <c:formatCode>General</c:formatCode>
                <c:ptCount val="61"/>
                <c:pt idx="0">
                  <c:v>124.41800753548866</c:v>
                </c:pt>
                <c:pt idx="1">
                  <c:v>125.42075401828919</c:v>
                </c:pt>
                <c:pt idx="2">
                  <c:v>126.23635808679145</c:v>
                </c:pt>
                <c:pt idx="3">
                  <c:v>125.60899799620928</c:v>
                </c:pt>
                <c:pt idx="4">
                  <c:v>123.11516628730777</c:v>
                </c:pt>
                <c:pt idx="5">
                  <c:v>127.60766452125306</c:v>
                </c:pt>
                <c:pt idx="6">
                  <c:v>129.56565859417867</c:v>
                </c:pt>
                <c:pt idx="7">
                  <c:v>132.43304553210862</c:v>
                </c:pt>
                <c:pt idx="8">
                  <c:v>128.84967773782199</c:v>
                </c:pt>
                <c:pt idx="9">
                  <c:v>128.65857492729177</c:v>
                </c:pt>
                <c:pt idx="10">
                  <c:v>132.67287345119101</c:v>
                </c:pt>
                <c:pt idx="11">
                  <c:v>135.08619407161044</c:v>
                </c:pt>
                <c:pt idx="12">
                  <c:v>127.68566061031359</c:v>
                </c:pt>
                <c:pt idx="13">
                  <c:v>136.58208222411452</c:v>
                </c:pt>
                <c:pt idx="14">
                  <c:v>137.08906213430936</c:v>
                </c:pt>
                <c:pt idx="15">
                  <c:v>134.58591905503397</c:v>
                </c:pt>
                <c:pt idx="16">
                  <c:v>133.68260159046747</c:v>
                </c:pt>
                <c:pt idx="17">
                  <c:v>137.04407503704203</c:v>
                </c:pt>
                <c:pt idx="18">
                  <c:v>137.81070766614476</c:v>
                </c:pt>
                <c:pt idx="19">
                  <c:v>136.8772795348527</c:v>
                </c:pt>
                <c:pt idx="20">
                  <c:v>137.24188863152426</c:v>
                </c:pt>
                <c:pt idx="21">
                  <c:v>136.54363048287701</c:v>
                </c:pt>
                <c:pt idx="22">
                  <c:v>133.32164818093861</c:v>
                </c:pt>
                <c:pt idx="23">
                  <c:v>138.81604645938583</c:v>
                </c:pt>
                <c:pt idx="24">
                  <c:v>134.58361735667086</c:v>
                </c:pt>
                <c:pt idx="25">
                  <c:v>134.8764120314901</c:v>
                </c:pt>
                <c:pt idx="26">
                  <c:v>132.427388402671</c:v>
                </c:pt>
                <c:pt idx="27">
                  <c:v>135.51025487243083</c:v>
                </c:pt>
                <c:pt idx="28">
                  <c:v>134.70758283650292</c:v>
                </c:pt>
                <c:pt idx="29">
                  <c:v>136.86735291151356</c:v>
                </c:pt>
                <c:pt idx="30">
                  <c:v>138.25980750559552</c:v>
                </c:pt>
                <c:pt idx="31">
                  <c:v>138.95562277671067</c:v>
                </c:pt>
                <c:pt idx="32">
                  <c:v>140.53842749946952</c:v>
                </c:pt>
                <c:pt idx="33">
                  <c:v>141.58879936458666</c:v>
                </c:pt>
                <c:pt idx="34">
                  <c:v>140.33412482347009</c:v>
                </c:pt>
                <c:pt idx="35">
                  <c:v>140.82146189365622</c:v>
                </c:pt>
                <c:pt idx="36">
                  <c:v>138.45940903684016</c:v>
                </c:pt>
                <c:pt idx="37">
                  <c:v>145.17774709935665</c:v>
                </c:pt>
                <c:pt idx="38">
                  <c:v>144.79767206604586</c:v>
                </c:pt>
                <c:pt idx="39">
                  <c:v>146.02311146333656</c:v>
                </c:pt>
                <c:pt idx="40">
                  <c:v>145.09425954891515</c:v>
                </c:pt>
                <c:pt idx="41">
                  <c:v>147.69380167174467</c:v>
                </c:pt>
                <c:pt idx="42">
                  <c:v>146.15512341989589</c:v>
                </c:pt>
                <c:pt idx="43">
                  <c:v>146.5666981931646</c:v>
                </c:pt>
                <c:pt idx="44">
                  <c:v>145.8328539137807</c:v>
                </c:pt>
                <c:pt idx="45">
                  <c:v>145.2143356178122</c:v>
                </c:pt>
                <c:pt idx="46">
                  <c:v>140.97028762206841</c:v>
                </c:pt>
                <c:pt idx="47">
                  <c:v>140.63403173621353</c:v>
                </c:pt>
                <c:pt idx="48">
                  <c:v>140.29692558767329</c:v>
                </c:pt>
                <c:pt idx="49">
                  <c:v>141.77835780861176</c:v>
                </c:pt>
                <c:pt idx="50">
                  <c:v>138.91424780084898</c:v>
                </c:pt>
                <c:pt idx="51">
                  <c:v>138.41562681604785</c:v>
                </c:pt>
                <c:pt idx="52">
                  <c:v>137.99684306630002</c:v>
                </c:pt>
                <c:pt idx="53">
                  <c:v>139.60159279272321</c:v>
                </c:pt>
                <c:pt idx="54">
                  <c:v>139.10586508314202</c:v>
                </c:pt>
                <c:pt idx="55">
                  <c:v>138.15171799968468</c:v>
                </c:pt>
                <c:pt idx="56">
                  <c:v>138.13032501256768</c:v>
                </c:pt>
                <c:pt idx="57">
                  <c:v>138.86513273876193</c:v>
                </c:pt>
                <c:pt idx="58">
                  <c:v>136.95904793748241</c:v>
                </c:pt>
                <c:pt idx="59">
                  <c:v>137.51459532563996</c:v>
                </c:pt>
                <c:pt idx="60">
                  <c:v>136.72198929583391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00640"/>
        <c:axId val="181602176"/>
      </c:lineChart>
      <c:catAx>
        <c:axId val="18160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602176"/>
        <c:crosses val="autoZero"/>
        <c:auto val="1"/>
        <c:lblAlgn val="ctr"/>
        <c:lblOffset val="100"/>
        <c:noMultiLvlLbl val="0"/>
      </c:catAx>
      <c:valAx>
        <c:axId val="181602176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6006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officiel!$C$17:$BK$17</c:f>
              <c:numCache>
                <c:formatCode>General</c:formatCode>
                <c:ptCount val="61"/>
                <c:pt idx="0">
                  <c:v>122.6</c:v>
                </c:pt>
                <c:pt idx="1">
                  <c:v>122.4</c:v>
                </c:pt>
                <c:pt idx="2">
                  <c:v>120</c:v>
                </c:pt>
                <c:pt idx="3">
                  <c:v>124</c:v>
                </c:pt>
                <c:pt idx="4">
                  <c:v>121.8</c:v>
                </c:pt>
                <c:pt idx="5">
                  <c:v>122.2</c:v>
                </c:pt>
                <c:pt idx="6">
                  <c:v>125.1</c:v>
                </c:pt>
                <c:pt idx="7">
                  <c:v>125.8</c:v>
                </c:pt>
                <c:pt idx="8">
                  <c:v>124.1</c:v>
                </c:pt>
                <c:pt idx="9">
                  <c:v>124.7</c:v>
                </c:pt>
                <c:pt idx="10">
                  <c:v>126.2</c:v>
                </c:pt>
                <c:pt idx="11">
                  <c:v>126.9</c:v>
                </c:pt>
                <c:pt idx="12">
                  <c:v>128.1</c:v>
                </c:pt>
                <c:pt idx="13">
                  <c:v>126.5</c:v>
                </c:pt>
                <c:pt idx="14">
                  <c:v>127.5</c:v>
                </c:pt>
                <c:pt idx="15">
                  <c:v>128.9</c:v>
                </c:pt>
                <c:pt idx="16">
                  <c:v>127.5</c:v>
                </c:pt>
                <c:pt idx="17">
                  <c:v>129.80000000000001</c:v>
                </c:pt>
                <c:pt idx="18">
                  <c:v>130.19999999999999</c:v>
                </c:pt>
                <c:pt idx="19">
                  <c:v>132.69999999999999</c:v>
                </c:pt>
                <c:pt idx="20">
                  <c:v>132.9</c:v>
                </c:pt>
                <c:pt idx="21">
                  <c:v>128.1</c:v>
                </c:pt>
                <c:pt idx="22">
                  <c:v>132.30000000000001</c:v>
                </c:pt>
                <c:pt idx="23">
                  <c:v>131.5</c:v>
                </c:pt>
                <c:pt idx="24">
                  <c:v>130.30000000000001</c:v>
                </c:pt>
                <c:pt idx="25">
                  <c:v>131.80000000000001</c:v>
                </c:pt>
                <c:pt idx="26">
                  <c:v>127.4</c:v>
                </c:pt>
                <c:pt idx="27">
                  <c:v>129.1</c:v>
                </c:pt>
                <c:pt idx="28">
                  <c:v>126.8</c:v>
                </c:pt>
                <c:pt idx="29">
                  <c:v>127.4</c:v>
                </c:pt>
                <c:pt idx="30">
                  <c:v>125.8</c:v>
                </c:pt>
                <c:pt idx="31">
                  <c:v>125.5</c:v>
                </c:pt>
                <c:pt idx="32">
                  <c:v>125.3</c:v>
                </c:pt>
                <c:pt idx="33">
                  <c:v>126.6</c:v>
                </c:pt>
                <c:pt idx="34">
                  <c:v>126.4</c:v>
                </c:pt>
                <c:pt idx="35">
                  <c:v>126.7</c:v>
                </c:pt>
                <c:pt idx="36">
                  <c:v>128.6</c:v>
                </c:pt>
                <c:pt idx="37">
                  <c:v>127.7</c:v>
                </c:pt>
                <c:pt idx="38">
                  <c:v>131.9</c:v>
                </c:pt>
                <c:pt idx="39">
                  <c:v>130.30000000000001</c:v>
                </c:pt>
                <c:pt idx="40">
                  <c:v>133.6</c:v>
                </c:pt>
                <c:pt idx="41">
                  <c:v>132.80000000000001</c:v>
                </c:pt>
                <c:pt idx="42">
                  <c:v>132.6</c:v>
                </c:pt>
                <c:pt idx="43">
                  <c:v>137</c:v>
                </c:pt>
                <c:pt idx="44">
                  <c:v>129.30000000000001</c:v>
                </c:pt>
                <c:pt idx="45">
                  <c:v>131.4</c:v>
                </c:pt>
                <c:pt idx="46">
                  <c:v>131.4</c:v>
                </c:pt>
                <c:pt idx="47">
                  <c:v>133</c:v>
                </c:pt>
                <c:pt idx="48">
                  <c:v>129.6</c:v>
                </c:pt>
                <c:pt idx="49">
                  <c:v>136.19999999999999</c:v>
                </c:pt>
                <c:pt idx="50">
                  <c:v>133.1</c:v>
                </c:pt>
                <c:pt idx="51">
                  <c:v>134</c:v>
                </c:pt>
                <c:pt idx="52">
                  <c:v>134.6</c:v>
                </c:pt>
                <c:pt idx="53">
                  <c:v>134</c:v>
                </c:pt>
                <c:pt idx="54">
                  <c:v>136.80000000000001</c:v>
                </c:pt>
                <c:pt idx="55">
                  <c:v>136</c:v>
                </c:pt>
                <c:pt idx="56">
                  <c:v>133.4</c:v>
                </c:pt>
                <c:pt idx="57">
                  <c:v>130.4</c:v>
                </c:pt>
                <c:pt idx="58">
                  <c:v>129.80000000000001</c:v>
                </c:pt>
                <c:pt idx="59">
                  <c:v>127.8</c:v>
                </c:pt>
                <c:pt idx="60">
                  <c:v>127.80941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Stregkoder!$C$17:$BK$17</c:f>
              <c:numCache>
                <c:formatCode>General</c:formatCode>
                <c:ptCount val="61"/>
                <c:pt idx="0">
                  <c:v>122.57107961888799</c:v>
                </c:pt>
                <c:pt idx="1">
                  <c:v>123.34500201572338</c:v>
                </c:pt>
                <c:pt idx="2">
                  <c:v>124.20715355877256</c:v>
                </c:pt>
                <c:pt idx="3">
                  <c:v>125.91054408399074</c:v>
                </c:pt>
                <c:pt idx="4">
                  <c:v>123.53889843246002</c:v>
                </c:pt>
                <c:pt idx="5">
                  <c:v>127.78988251662061</c:v>
                </c:pt>
                <c:pt idx="6">
                  <c:v>127.27166638736027</c:v>
                </c:pt>
                <c:pt idx="7">
                  <c:v>128.52112641660611</c:v>
                </c:pt>
                <c:pt idx="8">
                  <c:v>125.81754880160092</c:v>
                </c:pt>
                <c:pt idx="9">
                  <c:v>127.33335261904976</c:v>
                </c:pt>
                <c:pt idx="10">
                  <c:v>127.60681002761973</c:v>
                </c:pt>
                <c:pt idx="11">
                  <c:v>130.81272714912413</c:v>
                </c:pt>
                <c:pt idx="12">
                  <c:v>131.00065018068642</c:v>
                </c:pt>
                <c:pt idx="13">
                  <c:v>132.27211739413264</c:v>
                </c:pt>
                <c:pt idx="14">
                  <c:v>132.33711771319548</c:v>
                </c:pt>
                <c:pt idx="15">
                  <c:v>130.21983269488055</c:v>
                </c:pt>
                <c:pt idx="16">
                  <c:v>131.50914409152836</c:v>
                </c:pt>
                <c:pt idx="17">
                  <c:v>128.90255984672126</c:v>
                </c:pt>
                <c:pt idx="18">
                  <c:v>128.97778368534631</c:v>
                </c:pt>
                <c:pt idx="19">
                  <c:v>133.75758130889841</c:v>
                </c:pt>
                <c:pt idx="20">
                  <c:v>132.59788171298797</c:v>
                </c:pt>
                <c:pt idx="21">
                  <c:v>128.61339724910789</c:v>
                </c:pt>
                <c:pt idx="22">
                  <c:v>130.23388486347127</c:v>
                </c:pt>
                <c:pt idx="23">
                  <c:v>131.21570091666968</c:v>
                </c:pt>
                <c:pt idx="24">
                  <c:v>131.91434325518387</c:v>
                </c:pt>
                <c:pt idx="25">
                  <c:v>131.77121117782656</c:v>
                </c:pt>
                <c:pt idx="26">
                  <c:v>128.34512696566992</c:v>
                </c:pt>
                <c:pt idx="27">
                  <c:v>131.39127072324212</c:v>
                </c:pt>
                <c:pt idx="28">
                  <c:v>130.88673801845567</c:v>
                </c:pt>
                <c:pt idx="29">
                  <c:v>130.83712878257222</c:v>
                </c:pt>
                <c:pt idx="30">
                  <c:v>129.48877667990064</c:v>
                </c:pt>
                <c:pt idx="31">
                  <c:v>130.02935797703481</c:v>
                </c:pt>
                <c:pt idx="32">
                  <c:v>130.42746468037339</c:v>
                </c:pt>
                <c:pt idx="33">
                  <c:v>129.24710982109735</c:v>
                </c:pt>
                <c:pt idx="34">
                  <c:v>129.77215241366778</c:v>
                </c:pt>
                <c:pt idx="35">
                  <c:v>130.22013451292958</c:v>
                </c:pt>
                <c:pt idx="36">
                  <c:v>131.77272750510863</c:v>
                </c:pt>
                <c:pt idx="37">
                  <c:v>130.48435119888111</c:v>
                </c:pt>
                <c:pt idx="38">
                  <c:v>134.26899193575761</c:v>
                </c:pt>
                <c:pt idx="39">
                  <c:v>132.97403154159028</c:v>
                </c:pt>
                <c:pt idx="40">
                  <c:v>136.01986089751202</c:v>
                </c:pt>
                <c:pt idx="41">
                  <c:v>135.38968915668482</c:v>
                </c:pt>
                <c:pt idx="42">
                  <c:v>136.83773193668441</c:v>
                </c:pt>
                <c:pt idx="43">
                  <c:v>139.50884304229459</c:v>
                </c:pt>
                <c:pt idx="44">
                  <c:v>133.14308700302823</c:v>
                </c:pt>
                <c:pt idx="45">
                  <c:v>133.81604749292111</c:v>
                </c:pt>
                <c:pt idx="46">
                  <c:v>135.44020492744204</c:v>
                </c:pt>
                <c:pt idx="47">
                  <c:v>132.91430743562009</c:v>
                </c:pt>
                <c:pt idx="48">
                  <c:v>131.21659082245353</c:v>
                </c:pt>
                <c:pt idx="49">
                  <c:v>133.57545259786357</c:v>
                </c:pt>
                <c:pt idx="50">
                  <c:v>134.98823250193536</c:v>
                </c:pt>
                <c:pt idx="51">
                  <c:v>135.02279123524866</c:v>
                </c:pt>
                <c:pt idx="52">
                  <c:v>133.66994669446916</c:v>
                </c:pt>
                <c:pt idx="53">
                  <c:v>133.96702200903556</c:v>
                </c:pt>
                <c:pt idx="54">
                  <c:v>135.29653410772551</c:v>
                </c:pt>
                <c:pt idx="55">
                  <c:v>133.53345408983154</c:v>
                </c:pt>
                <c:pt idx="56">
                  <c:v>130.38341861378976</c:v>
                </c:pt>
                <c:pt idx="57">
                  <c:v>133.25732976699092</c:v>
                </c:pt>
                <c:pt idx="58">
                  <c:v>131.98228905867992</c:v>
                </c:pt>
                <c:pt idx="59">
                  <c:v>132.01938046440904</c:v>
                </c:pt>
                <c:pt idx="60">
                  <c:v>130.43421812567451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39808"/>
        <c:axId val="181645696"/>
      </c:lineChart>
      <c:catAx>
        <c:axId val="18163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1645696"/>
        <c:crosses val="autoZero"/>
        <c:auto val="1"/>
        <c:lblAlgn val="ctr"/>
        <c:lblOffset val="100"/>
        <c:noMultiLvlLbl val="0"/>
      </c:catAx>
      <c:valAx>
        <c:axId val="1816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6398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Æg</a:t>
            </a:r>
          </a:p>
        </c:rich>
      </c:tx>
      <c:layout>
        <c:manualLayout>
          <c:xMode val="edge"/>
          <c:yMode val="edge"/>
          <c:x val="0.47993043177295147"/>
          <c:y val="1.633129042178083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officiel!$C$18:$BK$18</c:f>
              <c:numCache>
                <c:formatCode>General</c:formatCode>
                <c:ptCount val="61"/>
                <c:pt idx="0">
                  <c:v>136</c:v>
                </c:pt>
                <c:pt idx="1">
                  <c:v>139.19999999999999</c:v>
                </c:pt>
                <c:pt idx="2">
                  <c:v>140.19999999999999</c:v>
                </c:pt>
                <c:pt idx="3">
                  <c:v>134.69999999999999</c:v>
                </c:pt>
                <c:pt idx="4">
                  <c:v>136.30000000000001</c:v>
                </c:pt>
                <c:pt idx="5">
                  <c:v>138</c:v>
                </c:pt>
                <c:pt idx="6">
                  <c:v>128.1</c:v>
                </c:pt>
                <c:pt idx="7">
                  <c:v>127.8</c:v>
                </c:pt>
                <c:pt idx="8">
                  <c:v>129.30000000000001</c:v>
                </c:pt>
                <c:pt idx="9">
                  <c:v>128</c:v>
                </c:pt>
                <c:pt idx="10">
                  <c:v>126.7</c:v>
                </c:pt>
                <c:pt idx="11">
                  <c:v>129.19999999999999</c:v>
                </c:pt>
                <c:pt idx="12">
                  <c:v>128.5</c:v>
                </c:pt>
                <c:pt idx="13">
                  <c:v>133.69999999999999</c:v>
                </c:pt>
                <c:pt idx="14">
                  <c:v>135.9</c:v>
                </c:pt>
                <c:pt idx="15">
                  <c:v>134.1</c:v>
                </c:pt>
                <c:pt idx="16">
                  <c:v>133.30000000000001</c:v>
                </c:pt>
                <c:pt idx="17">
                  <c:v>132.30000000000001</c:v>
                </c:pt>
                <c:pt idx="18">
                  <c:v>133.80000000000001</c:v>
                </c:pt>
                <c:pt idx="19">
                  <c:v>131.4</c:v>
                </c:pt>
                <c:pt idx="20">
                  <c:v>132.9</c:v>
                </c:pt>
                <c:pt idx="21">
                  <c:v>135.30000000000001</c:v>
                </c:pt>
                <c:pt idx="22">
                  <c:v>134.4</c:v>
                </c:pt>
                <c:pt idx="23">
                  <c:v>137.6</c:v>
                </c:pt>
                <c:pt idx="24">
                  <c:v>137.1</c:v>
                </c:pt>
                <c:pt idx="25">
                  <c:v>136.9</c:v>
                </c:pt>
                <c:pt idx="26">
                  <c:v>137.4</c:v>
                </c:pt>
                <c:pt idx="27">
                  <c:v>142.30000000000001</c:v>
                </c:pt>
                <c:pt idx="28">
                  <c:v>142</c:v>
                </c:pt>
                <c:pt idx="29">
                  <c:v>141.30000000000001</c:v>
                </c:pt>
                <c:pt idx="30">
                  <c:v>141.4</c:v>
                </c:pt>
                <c:pt idx="31">
                  <c:v>140.9</c:v>
                </c:pt>
                <c:pt idx="32">
                  <c:v>141.69999999999999</c:v>
                </c:pt>
                <c:pt idx="33">
                  <c:v>139.9</c:v>
                </c:pt>
                <c:pt idx="34">
                  <c:v>141.69999999999999</c:v>
                </c:pt>
                <c:pt idx="35">
                  <c:v>140.69999999999999</c:v>
                </c:pt>
                <c:pt idx="36">
                  <c:v>136</c:v>
                </c:pt>
                <c:pt idx="37">
                  <c:v>136.69999999999999</c:v>
                </c:pt>
                <c:pt idx="38">
                  <c:v>138.6</c:v>
                </c:pt>
                <c:pt idx="39">
                  <c:v>137.6</c:v>
                </c:pt>
                <c:pt idx="40">
                  <c:v>138.4</c:v>
                </c:pt>
                <c:pt idx="41">
                  <c:v>138.5</c:v>
                </c:pt>
                <c:pt idx="42">
                  <c:v>141.9</c:v>
                </c:pt>
                <c:pt idx="43">
                  <c:v>142</c:v>
                </c:pt>
                <c:pt idx="44">
                  <c:v>142.5</c:v>
                </c:pt>
                <c:pt idx="45">
                  <c:v>143.5</c:v>
                </c:pt>
                <c:pt idx="46">
                  <c:v>145.19999999999999</c:v>
                </c:pt>
                <c:pt idx="47">
                  <c:v>144.5</c:v>
                </c:pt>
                <c:pt idx="48">
                  <c:v>143.69999999999999</c:v>
                </c:pt>
                <c:pt idx="49">
                  <c:v>146.19999999999999</c:v>
                </c:pt>
                <c:pt idx="50">
                  <c:v>142.4</c:v>
                </c:pt>
                <c:pt idx="51">
                  <c:v>142.80000000000001</c:v>
                </c:pt>
                <c:pt idx="52">
                  <c:v>138.69999999999999</c:v>
                </c:pt>
                <c:pt idx="53">
                  <c:v>141.9</c:v>
                </c:pt>
                <c:pt idx="54">
                  <c:v>142.69999999999999</c:v>
                </c:pt>
                <c:pt idx="55">
                  <c:v>140.4</c:v>
                </c:pt>
                <c:pt idx="56">
                  <c:v>141.69999999999999</c:v>
                </c:pt>
                <c:pt idx="57">
                  <c:v>144.19999999999999</c:v>
                </c:pt>
                <c:pt idx="58">
                  <c:v>145.30000000000001</c:v>
                </c:pt>
                <c:pt idx="59">
                  <c:v>137.1</c:v>
                </c:pt>
                <c:pt idx="60">
                  <c:v>139.51946000000001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Stregkoder!$C$18:$BK$18</c:f>
              <c:numCache>
                <c:formatCode>General</c:formatCode>
                <c:ptCount val="61"/>
                <c:pt idx="0">
                  <c:v>135.9517019310176</c:v>
                </c:pt>
                <c:pt idx="1">
                  <c:v>136.03299825713816</c:v>
                </c:pt>
                <c:pt idx="2">
                  <c:v>137.75602316370367</c:v>
                </c:pt>
                <c:pt idx="3">
                  <c:v>135.58772244644535</c:v>
                </c:pt>
                <c:pt idx="4">
                  <c:v>136.52756744815233</c:v>
                </c:pt>
                <c:pt idx="5">
                  <c:v>139.07825692298914</c:v>
                </c:pt>
                <c:pt idx="6">
                  <c:v>130.92690587659615</c:v>
                </c:pt>
                <c:pt idx="7">
                  <c:v>133.52605625382165</c:v>
                </c:pt>
                <c:pt idx="8">
                  <c:v>133.38405927847094</c:v>
                </c:pt>
                <c:pt idx="9">
                  <c:v>133.57331029181407</c:v>
                </c:pt>
                <c:pt idx="10">
                  <c:v>133.06954417661271</c:v>
                </c:pt>
                <c:pt idx="11">
                  <c:v>134.34932620881901</c:v>
                </c:pt>
                <c:pt idx="12">
                  <c:v>133.92648394251242</c:v>
                </c:pt>
                <c:pt idx="13">
                  <c:v>138.46867483195493</c:v>
                </c:pt>
                <c:pt idx="14">
                  <c:v>137.61388637480326</c:v>
                </c:pt>
                <c:pt idx="15">
                  <c:v>137.49164460385271</c:v>
                </c:pt>
                <c:pt idx="16">
                  <c:v>138.59114281270561</c:v>
                </c:pt>
                <c:pt idx="17">
                  <c:v>139.25862829576965</c:v>
                </c:pt>
                <c:pt idx="18">
                  <c:v>139.06171482402905</c:v>
                </c:pt>
                <c:pt idx="19">
                  <c:v>138.67903531955878</c:v>
                </c:pt>
                <c:pt idx="20">
                  <c:v>137.39230842597308</c:v>
                </c:pt>
                <c:pt idx="21">
                  <c:v>137.96271347986098</c:v>
                </c:pt>
                <c:pt idx="22">
                  <c:v>137.68290630085394</c:v>
                </c:pt>
                <c:pt idx="23">
                  <c:v>142.17639424603342</c:v>
                </c:pt>
                <c:pt idx="24">
                  <c:v>141.0765773127132</c:v>
                </c:pt>
                <c:pt idx="25">
                  <c:v>143.89469939921133</c:v>
                </c:pt>
                <c:pt idx="26">
                  <c:v>140.04031694622736</c:v>
                </c:pt>
                <c:pt idx="27">
                  <c:v>144.29862554122249</c:v>
                </c:pt>
                <c:pt idx="28">
                  <c:v>141.88328787795854</c:v>
                </c:pt>
                <c:pt idx="29">
                  <c:v>143.2126879325314</c:v>
                </c:pt>
                <c:pt idx="30">
                  <c:v>144.33638396009027</c:v>
                </c:pt>
                <c:pt idx="31">
                  <c:v>141.38203992908589</c:v>
                </c:pt>
                <c:pt idx="32">
                  <c:v>144.94906872109345</c:v>
                </c:pt>
                <c:pt idx="33">
                  <c:v>140.29063515523822</c:v>
                </c:pt>
                <c:pt idx="34">
                  <c:v>142.80455480994641</c:v>
                </c:pt>
                <c:pt idx="35">
                  <c:v>141.836399416348</c:v>
                </c:pt>
                <c:pt idx="36">
                  <c:v>135.44005181472517</c:v>
                </c:pt>
                <c:pt idx="37">
                  <c:v>138.91991859861793</c:v>
                </c:pt>
                <c:pt idx="38">
                  <c:v>140.4552126913276</c:v>
                </c:pt>
                <c:pt idx="39">
                  <c:v>140.50698944011953</c:v>
                </c:pt>
                <c:pt idx="40">
                  <c:v>139.73142777685686</c:v>
                </c:pt>
                <c:pt idx="41">
                  <c:v>138.85921825410765</c:v>
                </c:pt>
                <c:pt idx="42">
                  <c:v>140.33163695008983</c:v>
                </c:pt>
                <c:pt idx="43">
                  <c:v>138.51415507600751</c:v>
                </c:pt>
                <c:pt idx="44">
                  <c:v>143.21351934702975</c:v>
                </c:pt>
                <c:pt idx="45">
                  <c:v>145.00236304680621</c:v>
                </c:pt>
                <c:pt idx="46">
                  <c:v>145.34140693585681</c:v>
                </c:pt>
                <c:pt idx="47">
                  <c:v>143.94970281665078</c:v>
                </c:pt>
                <c:pt idx="48">
                  <c:v>142.32048830584935</c:v>
                </c:pt>
                <c:pt idx="49">
                  <c:v>144.12645203547689</c:v>
                </c:pt>
                <c:pt idx="50">
                  <c:v>146.59336156287722</c:v>
                </c:pt>
                <c:pt idx="51">
                  <c:v>143.50259977687713</c:v>
                </c:pt>
                <c:pt idx="52">
                  <c:v>144.83854398358167</c:v>
                </c:pt>
                <c:pt idx="53">
                  <c:v>143.45561257278266</c:v>
                </c:pt>
                <c:pt idx="54">
                  <c:v>144.07555530654471</c:v>
                </c:pt>
                <c:pt idx="55">
                  <c:v>144.61123846660163</c:v>
                </c:pt>
                <c:pt idx="56">
                  <c:v>143.22097109879275</c:v>
                </c:pt>
                <c:pt idx="57">
                  <c:v>144.36071784767961</c:v>
                </c:pt>
                <c:pt idx="58">
                  <c:v>144.73464619531376</c:v>
                </c:pt>
                <c:pt idx="59">
                  <c:v>141.90441714970265</c:v>
                </c:pt>
                <c:pt idx="60">
                  <c:v>140.59303003172354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7072"/>
        <c:axId val="182868608"/>
      </c:lineChart>
      <c:catAx>
        <c:axId val="18286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2868608"/>
        <c:crosses val="autoZero"/>
        <c:auto val="1"/>
        <c:lblAlgn val="ctr"/>
        <c:lblOffset val="100"/>
        <c:noMultiLvlLbl val="0"/>
      </c:catAx>
      <c:valAx>
        <c:axId val="18286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8670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Smør, spiseolie og margarine</a:t>
            </a:r>
          </a:p>
        </c:rich>
      </c:tx>
      <c:layout>
        <c:manualLayout>
          <c:xMode val="edge"/>
          <c:yMode val="edge"/>
          <c:x val="0.30117585301837269"/>
          <c:y val="2.333041488825833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officiel!$C$19:$BK$19</c:f>
              <c:numCache>
                <c:formatCode>General</c:formatCode>
                <c:ptCount val="61"/>
                <c:pt idx="0">
                  <c:v>141.19999999999999</c:v>
                </c:pt>
                <c:pt idx="1">
                  <c:v>141.9</c:v>
                </c:pt>
                <c:pt idx="2">
                  <c:v>143.6</c:v>
                </c:pt>
                <c:pt idx="3">
                  <c:v>145</c:v>
                </c:pt>
                <c:pt idx="4">
                  <c:v>146</c:v>
                </c:pt>
                <c:pt idx="5">
                  <c:v>148.80000000000001</c:v>
                </c:pt>
                <c:pt idx="6">
                  <c:v>151.1</c:v>
                </c:pt>
                <c:pt idx="7">
                  <c:v>151.9</c:v>
                </c:pt>
                <c:pt idx="8">
                  <c:v>153.19999999999999</c:v>
                </c:pt>
                <c:pt idx="9">
                  <c:v>154</c:v>
                </c:pt>
                <c:pt idx="10">
                  <c:v>168.5</c:v>
                </c:pt>
                <c:pt idx="11">
                  <c:v>172.2</c:v>
                </c:pt>
                <c:pt idx="12">
                  <c:v>175.2</c:v>
                </c:pt>
                <c:pt idx="13">
                  <c:v>171.7</c:v>
                </c:pt>
                <c:pt idx="14">
                  <c:v>171.7</c:v>
                </c:pt>
                <c:pt idx="15">
                  <c:v>172.6</c:v>
                </c:pt>
                <c:pt idx="16">
                  <c:v>173.9</c:v>
                </c:pt>
                <c:pt idx="17">
                  <c:v>175</c:v>
                </c:pt>
                <c:pt idx="18">
                  <c:v>172</c:v>
                </c:pt>
                <c:pt idx="19">
                  <c:v>174.8</c:v>
                </c:pt>
                <c:pt idx="20">
                  <c:v>175.8</c:v>
                </c:pt>
                <c:pt idx="21">
                  <c:v>174.2</c:v>
                </c:pt>
                <c:pt idx="22">
                  <c:v>175.4</c:v>
                </c:pt>
                <c:pt idx="23">
                  <c:v>177.8</c:v>
                </c:pt>
                <c:pt idx="24">
                  <c:v>179.8</c:v>
                </c:pt>
                <c:pt idx="25">
                  <c:v>162.5</c:v>
                </c:pt>
                <c:pt idx="26">
                  <c:v>159.80000000000001</c:v>
                </c:pt>
                <c:pt idx="27">
                  <c:v>159.69999999999999</c:v>
                </c:pt>
                <c:pt idx="28">
                  <c:v>157</c:v>
                </c:pt>
                <c:pt idx="29">
                  <c:v>156.5</c:v>
                </c:pt>
                <c:pt idx="30">
                  <c:v>158.6</c:v>
                </c:pt>
                <c:pt idx="31">
                  <c:v>159.1</c:v>
                </c:pt>
                <c:pt idx="32">
                  <c:v>162.69999999999999</c:v>
                </c:pt>
                <c:pt idx="33">
                  <c:v>163.19999999999999</c:v>
                </c:pt>
                <c:pt idx="34">
                  <c:v>160.9</c:v>
                </c:pt>
                <c:pt idx="35">
                  <c:v>158.69999999999999</c:v>
                </c:pt>
                <c:pt idx="36">
                  <c:v>160.5</c:v>
                </c:pt>
                <c:pt idx="37">
                  <c:v>163</c:v>
                </c:pt>
                <c:pt idx="38">
                  <c:v>161.9</c:v>
                </c:pt>
                <c:pt idx="39">
                  <c:v>163.6</c:v>
                </c:pt>
                <c:pt idx="40">
                  <c:v>157.80000000000001</c:v>
                </c:pt>
                <c:pt idx="41">
                  <c:v>163.4</c:v>
                </c:pt>
                <c:pt idx="42">
                  <c:v>165.8</c:v>
                </c:pt>
                <c:pt idx="43">
                  <c:v>164.9</c:v>
                </c:pt>
                <c:pt idx="44">
                  <c:v>164</c:v>
                </c:pt>
                <c:pt idx="45">
                  <c:v>160.1</c:v>
                </c:pt>
                <c:pt idx="46">
                  <c:v>161.69999999999999</c:v>
                </c:pt>
                <c:pt idx="47">
                  <c:v>160</c:v>
                </c:pt>
                <c:pt idx="48">
                  <c:v>153.69999999999999</c:v>
                </c:pt>
                <c:pt idx="49">
                  <c:v>161</c:v>
                </c:pt>
                <c:pt idx="50">
                  <c:v>153.80000000000001</c:v>
                </c:pt>
                <c:pt idx="51">
                  <c:v>160.80000000000001</c:v>
                </c:pt>
                <c:pt idx="52">
                  <c:v>156.4</c:v>
                </c:pt>
                <c:pt idx="53">
                  <c:v>162.19999999999999</c:v>
                </c:pt>
                <c:pt idx="54">
                  <c:v>164.1</c:v>
                </c:pt>
                <c:pt idx="55">
                  <c:v>161.6</c:v>
                </c:pt>
                <c:pt idx="56">
                  <c:v>166</c:v>
                </c:pt>
                <c:pt idx="57">
                  <c:v>161.4</c:v>
                </c:pt>
                <c:pt idx="58">
                  <c:v>159.1</c:v>
                </c:pt>
                <c:pt idx="59">
                  <c:v>161</c:v>
                </c:pt>
                <c:pt idx="60">
                  <c:v>156.71190999999999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Stregkoder!$C$19:$BK$19</c:f>
              <c:numCache>
                <c:formatCode>General</c:formatCode>
                <c:ptCount val="61"/>
                <c:pt idx="0">
                  <c:v>141.1914974873612</c:v>
                </c:pt>
                <c:pt idx="1">
                  <c:v>141.31608658832528</c:v>
                </c:pt>
                <c:pt idx="2">
                  <c:v>143.59908054952155</c:v>
                </c:pt>
                <c:pt idx="3">
                  <c:v>142.62928510694928</c:v>
                </c:pt>
                <c:pt idx="4">
                  <c:v>144.85819658954179</c:v>
                </c:pt>
                <c:pt idx="5">
                  <c:v>142.90585660845261</c:v>
                </c:pt>
                <c:pt idx="6">
                  <c:v>145.25146666902418</c:v>
                </c:pt>
                <c:pt idx="7">
                  <c:v>151.51415451843931</c:v>
                </c:pt>
                <c:pt idx="8">
                  <c:v>150.1476921742549</c:v>
                </c:pt>
                <c:pt idx="9">
                  <c:v>150.32985811484104</c:v>
                </c:pt>
                <c:pt idx="10">
                  <c:v>170.35182136583148</c:v>
                </c:pt>
                <c:pt idx="11">
                  <c:v>172.7640662051019</c:v>
                </c:pt>
                <c:pt idx="12">
                  <c:v>171.18758643973712</c:v>
                </c:pt>
                <c:pt idx="13">
                  <c:v>172.74474678766202</c:v>
                </c:pt>
                <c:pt idx="14">
                  <c:v>172.90350870633839</c:v>
                </c:pt>
                <c:pt idx="15">
                  <c:v>169.98886809762476</c:v>
                </c:pt>
                <c:pt idx="16">
                  <c:v>171.00247091388968</c:v>
                </c:pt>
                <c:pt idx="17">
                  <c:v>169.17750769690664</c:v>
                </c:pt>
                <c:pt idx="18">
                  <c:v>164.84260189403247</c:v>
                </c:pt>
                <c:pt idx="19">
                  <c:v>166.90610381950265</c:v>
                </c:pt>
                <c:pt idx="20">
                  <c:v>164.95027590893341</c:v>
                </c:pt>
                <c:pt idx="21">
                  <c:v>164.95108063257553</c:v>
                </c:pt>
                <c:pt idx="22">
                  <c:v>165.00351913399513</c:v>
                </c:pt>
                <c:pt idx="23">
                  <c:v>170.77336756632343</c:v>
                </c:pt>
                <c:pt idx="24">
                  <c:v>169.39263038572534</c:v>
                </c:pt>
                <c:pt idx="25">
                  <c:v>153.87168813031428</c:v>
                </c:pt>
                <c:pt idx="26">
                  <c:v>150.65746439607526</c:v>
                </c:pt>
                <c:pt idx="27">
                  <c:v>152.27352040938825</c:v>
                </c:pt>
                <c:pt idx="28">
                  <c:v>152.09552025288264</c:v>
                </c:pt>
                <c:pt idx="29">
                  <c:v>151.70010089099631</c:v>
                </c:pt>
                <c:pt idx="30">
                  <c:v>154.61272982370397</c:v>
                </c:pt>
                <c:pt idx="31">
                  <c:v>156.8876259123976</c:v>
                </c:pt>
                <c:pt idx="32">
                  <c:v>153.93163410653119</c:v>
                </c:pt>
                <c:pt idx="33">
                  <c:v>153.89236881255485</c:v>
                </c:pt>
                <c:pt idx="34">
                  <c:v>155.06830457774061</c:v>
                </c:pt>
                <c:pt idx="35">
                  <c:v>151.19255708759664</c:v>
                </c:pt>
                <c:pt idx="36">
                  <c:v>151.82488444391467</c:v>
                </c:pt>
                <c:pt idx="37">
                  <c:v>153.15905043847764</c:v>
                </c:pt>
                <c:pt idx="38">
                  <c:v>152.38763671173717</c:v>
                </c:pt>
                <c:pt idx="39">
                  <c:v>159.01734544739918</c:v>
                </c:pt>
                <c:pt idx="40">
                  <c:v>153.90392936494624</c:v>
                </c:pt>
                <c:pt idx="41">
                  <c:v>155.80469144724051</c:v>
                </c:pt>
                <c:pt idx="42">
                  <c:v>158.124545334782</c:v>
                </c:pt>
                <c:pt idx="43">
                  <c:v>156.16692251080721</c:v>
                </c:pt>
                <c:pt idx="44">
                  <c:v>160.98388933582433</c:v>
                </c:pt>
                <c:pt idx="45">
                  <c:v>155.86028323981563</c:v>
                </c:pt>
                <c:pt idx="46">
                  <c:v>156.51723583552845</c:v>
                </c:pt>
                <c:pt idx="47">
                  <c:v>153.34640283314184</c:v>
                </c:pt>
                <c:pt idx="48">
                  <c:v>150.57987893790758</c:v>
                </c:pt>
                <c:pt idx="49">
                  <c:v>158.27246787071931</c:v>
                </c:pt>
                <c:pt idx="50">
                  <c:v>150.13579648704413</c:v>
                </c:pt>
                <c:pt idx="51">
                  <c:v>152.02716517844905</c:v>
                </c:pt>
                <c:pt idx="52">
                  <c:v>159.20189417357028</c:v>
                </c:pt>
                <c:pt idx="53">
                  <c:v>159.73391842702063</c:v>
                </c:pt>
                <c:pt idx="54">
                  <c:v>158.722168923608</c:v>
                </c:pt>
                <c:pt idx="55">
                  <c:v>161.83000590453537</c:v>
                </c:pt>
                <c:pt idx="56">
                  <c:v>159.41273342980978</c:v>
                </c:pt>
                <c:pt idx="57">
                  <c:v>158.95482303255611</c:v>
                </c:pt>
                <c:pt idx="58">
                  <c:v>157.27530989022287</c:v>
                </c:pt>
                <c:pt idx="59">
                  <c:v>158.95541931098012</c:v>
                </c:pt>
                <c:pt idx="60">
                  <c:v>151.99234800090557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81664"/>
        <c:axId val="182891648"/>
      </c:lineChart>
      <c:catAx>
        <c:axId val="1828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2891648"/>
        <c:crosses val="autoZero"/>
        <c:auto val="1"/>
        <c:lblAlgn val="ctr"/>
        <c:lblOffset val="100"/>
        <c:noMultiLvlLbl val="0"/>
      </c:catAx>
      <c:valAx>
        <c:axId val="182891648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8816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Frugt</a:t>
            </a:r>
          </a:p>
        </c:rich>
      </c:tx>
      <c:layout>
        <c:manualLayout>
          <c:xMode val="edge"/>
          <c:yMode val="edge"/>
          <c:x val="0.47846523030774996"/>
          <c:y val="2.333041488825833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officiel!$C$20:$BK$20</c:f>
              <c:numCache>
                <c:formatCode>General</c:formatCode>
                <c:ptCount val="61"/>
                <c:pt idx="0">
                  <c:v>117.3</c:v>
                </c:pt>
                <c:pt idx="1">
                  <c:v>114.1</c:v>
                </c:pt>
                <c:pt idx="2">
                  <c:v>118.1</c:v>
                </c:pt>
                <c:pt idx="3">
                  <c:v>118.4</c:v>
                </c:pt>
                <c:pt idx="4">
                  <c:v>116.9</c:v>
                </c:pt>
                <c:pt idx="5">
                  <c:v>117.4</c:v>
                </c:pt>
                <c:pt idx="6">
                  <c:v>116.4</c:v>
                </c:pt>
                <c:pt idx="7">
                  <c:v>116.6</c:v>
                </c:pt>
                <c:pt idx="8">
                  <c:v>111.9</c:v>
                </c:pt>
                <c:pt idx="9">
                  <c:v>113.3</c:v>
                </c:pt>
                <c:pt idx="10">
                  <c:v>111.8</c:v>
                </c:pt>
                <c:pt idx="11">
                  <c:v>116.6</c:v>
                </c:pt>
                <c:pt idx="12">
                  <c:v>115.9</c:v>
                </c:pt>
                <c:pt idx="13">
                  <c:v>114.7</c:v>
                </c:pt>
                <c:pt idx="14">
                  <c:v>117.7</c:v>
                </c:pt>
                <c:pt idx="15">
                  <c:v>112.1</c:v>
                </c:pt>
                <c:pt idx="16">
                  <c:v>111.7</c:v>
                </c:pt>
                <c:pt idx="17">
                  <c:v>112.5</c:v>
                </c:pt>
                <c:pt idx="18">
                  <c:v>114.1</c:v>
                </c:pt>
                <c:pt idx="19">
                  <c:v>112.4</c:v>
                </c:pt>
                <c:pt idx="20">
                  <c:v>113.9</c:v>
                </c:pt>
                <c:pt idx="21">
                  <c:v>114.7</c:v>
                </c:pt>
                <c:pt idx="22">
                  <c:v>116.4</c:v>
                </c:pt>
                <c:pt idx="23">
                  <c:v>120.1</c:v>
                </c:pt>
                <c:pt idx="24">
                  <c:v>122.6</c:v>
                </c:pt>
                <c:pt idx="25">
                  <c:v>119.9</c:v>
                </c:pt>
                <c:pt idx="26">
                  <c:v>118.2</c:v>
                </c:pt>
                <c:pt idx="27">
                  <c:v>118.5</c:v>
                </c:pt>
                <c:pt idx="28">
                  <c:v>119.2</c:v>
                </c:pt>
                <c:pt idx="29">
                  <c:v>118</c:v>
                </c:pt>
                <c:pt idx="30">
                  <c:v>117.2</c:v>
                </c:pt>
                <c:pt idx="31">
                  <c:v>115</c:v>
                </c:pt>
                <c:pt idx="32">
                  <c:v>113.9</c:v>
                </c:pt>
                <c:pt idx="33">
                  <c:v>117.1</c:v>
                </c:pt>
                <c:pt idx="34">
                  <c:v>120.4</c:v>
                </c:pt>
                <c:pt idx="35">
                  <c:v>121.6</c:v>
                </c:pt>
                <c:pt idx="36">
                  <c:v>122.7</c:v>
                </c:pt>
                <c:pt idx="37">
                  <c:v>118.9</c:v>
                </c:pt>
                <c:pt idx="38">
                  <c:v>113.4</c:v>
                </c:pt>
                <c:pt idx="39">
                  <c:v>114.4</c:v>
                </c:pt>
                <c:pt idx="40">
                  <c:v>114.4</c:v>
                </c:pt>
                <c:pt idx="41">
                  <c:v>112.5</c:v>
                </c:pt>
                <c:pt idx="42">
                  <c:v>114.3</c:v>
                </c:pt>
                <c:pt idx="43">
                  <c:v>112.4</c:v>
                </c:pt>
                <c:pt idx="44">
                  <c:v>115.4</c:v>
                </c:pt>
                <c:pt idx="45">
                  <c:v>118.7</c:v>
                </c:pt>
                <c:pt idx="46">
                  <c:v>121.1</c:v>
                </c:pt>
                <c:pt idx="47">
                  <c:v>123.2</c:v>
                </c:pt>
                <c:pt idx="48">
                  <c:v>126.4</c:v>
                </c:pt>
                <c:pt idx="49">
                  <c:v>125.6</c:v>
                </c:pt>
                <c:pt idx="50">
                  <c:v>120.4</c:v>
                </c:pt>
                <c:pt idx="51">
                  <c:v>121.1</c:v>
                </c:pt>
                <c:pt idx="52">
                  <c:v>123.3</c:v>
                </c:pt>
                <c:pt idx="53">
                  <c:v>123.3</c:v>
                </c:pt>
                <c:pt idx="54">
                  <c:v>122.8</c:v>
                </c:pt>
                <c:pt idx="55">
                  <c:v>121.3</c:v>
                </c:pt>
                <c:pt idx="56">
                  <c:v>117.8</c:v>
                </c:pt>
                <c:pt idx="57">
                  <c:v>123.6</c:v>
                </c:pt>
                <c:pt idx="58">
                  <c:v>126.9</c:v>
                </c:pt>
                <c:pt idx="59">
                  <c:v>127</c:v>
                </c:pt>
                <c:pt idx="60">
                  <c:v>130.53020000000001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Stregkoder!$C$20:$BK$20</c:f>
              <c:numCache>
                <c:formatCode>General</c:formatCode>
                <c:ptCount val="61"/>
                <c:pt idx="0">
                  <c:v>117.28355438069671</c:v>
                </c:pt>
                <c:pt idx="1">
                  <c:v>114.50727101734002</c:v>
                </c:pt>
                <c:pt idx="2">
                  <c:v>120.11983187747946</c:v>
                </c:pt>
                <c:pt idx="3">
                  <c:v>119.39985130468155</c:v>
                </c:pt>
                <c:pt idx="4">
                  <c:v>119.09167187410384</c:v>
                </c:pt>
                <c:pt idx="5">
                  <c:v>117.71657986519708</c:v>
                </c:pt>
                <c:pt idx="6">
                  <c:v>117.45613915143923</c:v>
                </c:pt>
                <c:pt idx="7">
                  <c:v>116.98638309248206</c:v>
                </c:pt>
                <c:pt idx="8">
                  <c:v>112.95004516703955</c:v>
                </c:pt>
                <c:pt idx="9">
                  <c:v>112.97489390446385</c:v>
                </c:pt>
                <c:pt idx="10">
                  <c:v>114.16427096181424</c:v>
                </c:pt>
                <c:pt idx="11">
                  <c:v>116.98184828908389</c:v>
                </c:pt>
                <c:pt idx="12">
                  <c:v>115.52753945242647</c:v>
                </c:pt>
                <c:pt idx="13">
                  <c:v>115.31445466004178</c:v>
                </c:pt>
                <c:pt idx="14">
                  <c:v>117.77076418656544</c:v>
                </c:pt>
                <c:pt idx="15">
                  <c:v>112.54727610119544</c:v>
                </c:pt>
                <c:pt idx="16">
                  <c:v>113.24521882282313</c:v>
                </c:pt>
                <c:pt idx="17">
                  <c:v>113.47794410478959</c:v>
                </c:pt>
                <c:pt idx="18">
                  <c:v>113.51359187987474</c:v>
                </c:pt>
                <c:pt idx="19">
                  <c:v>112.23742468698353</c:v>
                </c:pt>
                <c:pt idx="20">
                  <c:v>113.65383339027289</c:v>
                </c:pt>
                <c:pt idx="21">
                  <c:v>113.18405604663016</c:v>
                </c:pt>
                <c:pt idx="22">
                  <c:v>114.83582365226073</c:v>
                </c:pt>
                <c:pt idx="23">
                  <c:v>116.91392436341944</c:v>
                </c:pt>
                <c:pt idx="24">
                  <c:v>119.49383684601671</c:v>
                </c:pt>
                <c:pt idx="25">
                  <c:v>118.03150572161621</c:v>
                </c:pt>
                <c:pt idx="26">
                  <c:v>118.83541922097471</c:v>
                </c:pt>
                <c:pt idx="27">
                  <c:v>118.64619759917065</c:v>
                </c:pt>
                <c:pt idx="28">
                  <c:v>118.98440786224664</c:v>
                </c:pt>
                <c:pt idx="29">
                  <c:v>119.49497983196549</c:v>
                </c:pt>
                <c:pt idx="30">
                  <c:v>118.35162020118368</c:v>
                </c:pt>
                <c:pt idx="31">
                  <c:v>115.27542711994479</c:v>
                </c:pt>
                <c:pt idx="32">
                  <c:v>116.57742795991754</c:v>
                </c:pt>
                <c:pt idx="33">
                  <c:v>115.97274312140172</c:v>
                </c:pt>
                <c:pt idx="34">
                  <c:v>119.27063992026567</c:v>
                </c:pt>
                <c:pt idx="35">
                  <c:v>119.13167165783031</c:v>
                </c:pt>
                <c:pt idx="36">
                  <c:v>121.3959798216672</c:v>
                </c:pt>
                <c:pt idx="37">
                  <c:v>119.45630466061466</c:v>
                </c:pt>
                <c:pt idx="38">
                  <c:v>117.59150430103803</c:v>
                </c:pt>
                <c:pt idx="39">
                  <c:v>118.36384755772166</c:v>
                </c:pt>
                <c:pt idx="40">
                  <c:v>119.17753383931876</c:v>
                </c:pt>
                <c:pt idx="41">
                  <c:v>118.52924424147714</c:v>
                </c:pt>
                <c:pt idx="42">
                  <c:v>118.29109313064842</c:v>
                </c:pt>
                <c:pt idx="43">
                  <c:v>118.05869951563797</c:v>
                </c:pt>
                <c:pt idx="44">
                  <c:v>118.70209945154603</c:v>
                </c:pt>
                <c:pt idx="45">
                  <c:v>122.03918123500236</c:v>
                </c:pt>
                <c:pt idx="46">
                  <c:v>123.18964647979499</c:v>
                </c:pt>
                <c:pt idx="47">
                  <c:v>127.71462167740236</c:v>
                </c:pt>
                <c:pt idx="48">
                  <c:v>129.94237686567132</c:v>
                </c:pt>
                <c:pt idx="49">
                  <c:v>126.68700202451831</c:v>
                </c:pt>
                <c:pt idx="50">
                  <c:v>123.33880784703844</c:v>
                </c:pt>
                <c:pt idx="51">
                  <c:v>124.94062637985972</c:v>
                </c:pt>
                <c:pt idx="52">
                  <c:v>126.61784502598039</c:v>
                </c:pt>
                <c:pt idx="53">
                  <c:v>126.29518814957298</c:v>
                </c:pt>
                <c:pt idx="54">
                  <c:v>128.84769450094544</c:v>
                </c:pt>
                <c:pt idx="55">
                  <c:v>123.67058155597609</c:v>
                </c:pt>
                <c:pt idx="56">
                  <c:v>123.81480599578836</c:v>
                </c:pt>
                <c:pt idx="57">
                  <c:v>128.0002730052035</c:v>
                </c:pt>
                <c:pt idx="58">
                  <c:v>130.95998247727968</c:v>
                </c:pt>
                <c:pt idx="59">
                  <c:v>132.97422053495069</c:v>
                </c:pt>
                <c:pt idx="60">
                  <c:v>135.67706962120189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29280"/>
        <c:axId val="182930816"/>
      </c:lineChart>
      <c:catAx>
        <c:axId val="18292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2930816"/>
        <c:crosses val="autoZero"/>
        <c:auto val="1"/>
        <c:lblAlgn val="ctr"/>
        <c:lblOffset val="100"/>
        <c:noMultiLvlLbl val="0"/>
      </c:catAx>
      <c:valAx>
        <c:axId val="182930816"/>
        <c:scaling>
          <c:orientation val="minMax"/>
          <c:max val="140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292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Grønsager</a:t>
            </a:r>
          </a:p>
        </c:rich>
      </c:tx>
      <c:layout>
        <c:manualLayout>
          <c:xMode val="edge"/>
          <c:yMode val="edge"/>
          <c:x val="0.47846523030774996"/>
          <c:y val="2.333041488825833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officiel!$C$21:$BK$21</c:f>
              <c:numCache>
                <c:formatCode>General</c:formatCode>
                <c:ptCount val="61"/>
                <c:pt idx="0">
                  <c:v>125.3</c:v>
                </c:pt>
                <c:pt idx="1">
                  <c:v>123.5</c:v>
                </c:pt>
                <c:pt idx="2">
                  <c:v>126</c:v>
                </c:pt>
                <c:pt idx="3">
                  <c:v>124.7</c:v>
                </c:pt>
                <c:pt idx="4">
                  <c:v>129.4</c:v>
                </c:pt>
                <c:pt idx="5">
                  <c:v>125.9</c:v>
                </c:pt>
                <c:pt idx="6">
                  <c:v>129.19999999999999</c:v>
                </c:pt>
                <c:pt idx="7">
                  <c:v>123.2</c:v>
                </c:pt>
                <c:pt idx="8">
                  <c:v>122.4</c:v>
                </c:pt>
                <c:pt idx="9">
                  <c:v>121</c:v>
                </c:pt>
                <c:pt idx="10">
                  <c:v>121.8</c:v>
                </c:pt>
                <c:pt idx="11">
                  <c:v>119.8</c:v>
                </c:pt>
                <c:pt idx="12">
                  <c:v>122.8</c:v>
                </c:pt>
                <c:pt idx="13">
                  <c:v>120.4</c:v>
                </c:pt>
                <c:pt idx="14">
                  <c:v>121.5</c:v>
                </c:pt>
                <c:pt idx="15">
                  <c:v>125.8</c:v>
                </c:pt>
                <c:pt idx="16">
                  <c:v>123.4</c:v>
                </c:pt>
                <c:pt idx="17">
                  <c:v>124.7</c:v>
                </c:pt>
                <c:pt idx="18">
                  <c:v>130.80000000000001</c:v>
                </c:pt>
                <c:pt idx="19">
                  <c:v>130.19999999999999</c:v>
                </c:pt>
                <c:pt idx="20">
                  <c:v>131.19999999999999</c:v>
                </c:pt>
                <c:pt idx="21">
                  <c:v>125.1</c:v>
                </c:pt>
                <c:pt idx="22">
                  <c:v>123.6</c:v>
                </c:pt>
                <c:pt idx="23">
                  <c:v>124.9</c:v>
                </c:pt>
                <c:pt idx="24">
                  <c:v>127.9</c:v>
                </c:pt>
                <c:pt idx="25">
                  <c:v>129.19999999999999</c:v>
                </c:pt>
                <c:pt idx="26">
                  <c:v>127.8</c:v>
                </c:pt>
                <c:pt idx="27">
                  <c:v>132.1</c:v>
                </c:pt>
                <c:pt idx="28">
                  <c:v>130</c:v>
                </c:pt>
                <c:pt idx="29">
                  <c:v>129.1</c:v>
                </c:pt>
                <c:pt idx="30">
                  <c:v>136.4</c:v>
                </c:pt>
                <c:pt idx="31">
                  <c:v>137.5</c:v>
                </c:pt>
                <c:pt idx="32">
                  <c:v>137.4</c:v>
                </c:pt>
                <c:pt idx="33">
                  <c:v>134.1</c:v>
                </c:pt>
                <c:pt idx="34">
                  <c:v>127.6</c:v>
                </c:pt>
                <c:pt idx="35">
                  <c:v>125.5</c:v>
                </c:pt>
                <c:pt idx="36">
                  <c:v>127.9</c:v>
                </c:pt>
                <c:pt idx="37">
                  <c:v>128.19999999999999</c:v>
                </c:pt>
                <c:pt idx="38">
                  <c:v>126.2</c:v>
                </c:pt>
                <c:pt idx="39">
                  <c:v>124.8</c:v>
                </c:pt>
                <c:pt idx="40">
                  <c:v>124.5</c:v>
                </c:pt>
                <c:pt idx="41">
                  <c:v>123.6</c:v>
                </c:pt>
                <c:pt idx="42">
                  <c:v>129.5</c:v>
                </c:pt>
                <c:pt idx="43">
                  <c:v>130.5</c:v>
                </c:pt>
                <c:pt idx="44">
                  <c:v>126.8</c:v>
                </c:pt>
                <c:pt idx="45">
                  <c:v>126.1</c:v>
                </c:pt>
                <c:pt idx="46">
                  <c:v>124.6</c:v>
                </c:pt>
                <c:pt idx="47">
                  <c:v>124.2</c:v>
                </c:pt>
                <c:pt idx="48">
                  <c:v>123.7</c:v>
                </c:pt>
                <c:pt idx="49">
                  <c:v>125.2</c:v>
                </c:pt>
                <c:pt idx="50">
                  <c:v>124.5</c:v>
                </c:pt>
                <c:pt idx="51">
                  <c:v>129.6</c:v>
                </c:pt>
                <c:pt idx="52">
                  <c:v>129.19999999999999</c:v>
                </c:pt>
                <c:pt idx="53">
                  <c:v>128.9</c:v>
                </c:pt>
                <c:pt idx="54">
                  <c:v>137.19999999999999</c:v>
                </c:pt>
                <c:pt idx="55">
                  <c:v>137.6</c:v>
                </c:pt>
                <c:pt idx="56">
                  <c:v>134.1</c:v>
                </c:pt>
                <c:pt idx="57">
                  <c:v>138.9</c:v>
                </c:pt>
                <c:pt idx="58">
                  <c:v>138.69999999999999</c:v>
                </c:pt>
                <c:pt idx="59">
                  <c:v>132.6</c:v>
                </c:pt>
                <c:pt idx="60">
                  <c:v>133.0352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Stregkoder!$C$21:$BK$21</c:f>
              <c:numCache>
                <c:formatCode>General</c:formatCode>
                <c:ptCount val="61"/>
                <c:pt idx="0">
                  <c:v>125.27100286797516</c:v>
                </c:pt>
                <c:pt idx="1">
                  <c:v>123.81469684382165</c:v>
                </c:pt>
                <c:pt idx="2">
                  <c:v>125.28130178802024</c:v>
                </c:pt>
                <c:pt idx="3">
                  <c:v>124.86270132490276</c:v>
                </c:pt>
                <c:pt idx="4">
                  <c:v>126.89620595742645</c:v>
                </c:pt>
                <c:pt idx="5">
                  <c:v>124.74696091422993</c:v>
                </c:pt>
                <c:pt idx="6">
                  <c:v>125.85985248980575</c:v>
                </c:pt>
                <c:pt idx="7">
                  <c:v>122.61759813462812</c:v>
                </c:pt>
                <c:pt idx="8">
                  <c:v>121.20383072864871</c:v>
                </c:pt>
                <c:pt idx="9">
                  <c:v>121.06047272262288</c:v>
                </c:pt>
                <c:pt idx="10">
                  <c:v>120.26200607039566</c:v>
                </c:pt>
                <c:pt idx="11">
                  <c:v>120.04270916940622</c:v>
                </c:pt>
                <c:pt idx="12">
                  <c:v>121.57496780879913</c:v>
                </c:pt>
                <c:pt idx="13">
                  <c:v>120.25502498493935</c:v>
                </c:pt>
                <c:pt idx="14">
                  <c:v>122.99029696913192</c:v>
                </c:pt>
                <c:pt idx="15">
                  <c:v>126.45810319213435</c:v>
                </c:pt>
                <c:pt idx="16">
                  <c:v>122.39329189596144</c:v>
                </c:pt>
                <c:pt idx="17">
                  <c:v>123.28321539104427</c:v>
                </c:pt>
                <c:pt idx="18">
                  <c:v>125.47576535226224</c:v>
                </c:pt>
                <c:pt idx="19">
                  <c:v>126.65092969235405</c:v>
                </c:pt>
                <c:pt idx="20">
                  <c:v>127.74204042304278</c:v>
                </c:pt>
                <c:pt idx="21">
                  <c:v>122.90790950946301</c:v>
                </c:pt>
                <c:pt idx="22">
                  <c:v>122.87526669570617</c:v>
                </c:pt>
                <c:pt idx="23">
                  <c:v>125.22580030539055</c:v>
                </c:pt>
                <c:pt idx="24">
                  <c:v>128.37719861118077</c:v>
                </c:pt>
                <c:pt idx="25">
                  <c:v>128.22972596112763</c:v>
                </c:pt>
                <c:pt idx="26">
                  <c:v>128.36105020655756</c:v>
                </c:pt>
                <c:pt idx="27">
                  <c:v>130.67786901447769</c:v>
                </c:pt>
                <c:pt idx="28">
                  <c:v>128.25100874005949</c:v>
                </c:pt>
                <c:pt idx="29">
                  <c:v>130.48166659710421</c:v>
                </c:pt>
                <c:pt idx="30">
                  <c:v>132.08248449640587</c:v>
                </c:pt>
                <c:pt idx="31">
                  <c:v>134.53268086353427</c:v>
                </c:pt>
                <c:pt idx="32">
                  <c:v>133.01447222322116</c:v>
                </c:pt>
                <c:pt idx="33">
                  <c:v>128.84498268109743</c:v>
                </c:pt>
                <c:pt idx="34">
                  <c:v>126.52796840507658</c:v>
                </c:pt>
                <c:pt idx="35">
                  <c:v>125.87090087632949</c:v>
                </c:pt>
                <c:pt idx="36">
                  <c:v>128.37946982462756</c:v>
                </c:pt>
                <c:pt idx="37">
                  <c:v>128.24614637929537</c:v>
                </c:pt>
                <c:pt idx="38">
                  <c:v>126.70695804132961</c:v>
                </c:pt>
                <c:pt idx="39">
                  <c:v>125.47738392659035</c:v>
                </c:pt>
                <c:pt idx="40">
                  <c:v>125.57091660854343</c:v>
                </c:pt>
                <c:pt idx="41">
                  <c:v>124.89923822297432</c:v>
                </c:pt>
                <c:pt idx="42">
                  <c:v>127.99014969292666</c:v>
                </c:pt>
                <c:pt idx="43">
                  <c:v>127.36889541145723</c:v>
                </c:pt>
                <c:pt idx="44">
                  <c:v>125.37861620694079</c:v>
                </c:pt>
                <c:pt idx="45">
                  <c:v>124.38227398451203</c:v>
                </c:pt>
                <c:pt idx="46">
                  <c:v>124.37748870757454</c:v>
                </c:pt>
                <c:pt idx="47">
                  <c:v>126.64460279677451</c:v>
                </c:pt>
                <c:pt idx="48">
                  <c:v>126.03926686371348</c:v>
                </c:pt>
                <c:pt idx="49">
                  <c:v>126.6014215294841</c:v>
                </c:pt>
                <c:pt idx="50">
                  <c:v>127.11018003818769</c:v>
                </c:pt>
                <c:pt idx="51">
                  <c:v>130.78104850123273</c:v>
                </c:pt>
                <c:pt idx="52">
                  <c:v>130.42873658492823</c:v>
                </c:pt>
                <c:pt idx="53">
                  <c:v>130.31482881309262</c:v>
                </c:pt>
                <c:pt idx="54">
                  <c:v>131.75004004389606</c:v>
                </c:pt>
                <c:pt idx="55">
                  <c:v>132.32234590305563</c:v>
                </c:pt>
                <c:pt idx="56">
                  <c:v>132.68809089103314</c:v>
                </c:pt>
                <c:pt idx="57">
                  <c:v>132.2237995094188</c:v>
                </c:pt>
                <c:pt idx="58">
                  <c:v>129.78083803901123</c:v>
                </c:pt>
                <c:pt idx="59">
                  <c:v>129.21184089773351</c:v>
                </c:pt>
                <c:pt idx="60">
                  <c:v>129.10703412814607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68704"/>
        <c:axId val="182970240"/>
      </c:lineChart>
      <c:catAx>
        <c:axId val="18296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2970240"/>
        <c:crosses val="autoZero"/>
        <c:auto val="1"/>
        <c:lblAlgn val="ctr"/>
        <c:lblOffset val="100"/>
        <c:noMultiLvlLbl val="0"/>
      </c:catAx>
      <c:valAx>
        <c:axId val="18297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687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Fødevarer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officiel!$C$4:$BK$4</c:f>
              <c:numCache>
                <c:formatCode>General</c:formatCode>
                <c:ptCount val="61"/>
                <c:pt idx="0">
                  <c:v>124.8</c:v>
                </c:pt>
                <c:pt idx="1">
                  <c:v>124.7</c:v>
                </c:pt>
                <c:pt idx="2">
                  <c:v>125.1</c:v>
                </c:pt>
                <c:pt idx="3">
                  <c:v>125.6</c:v>
                </c:pt>
                <c:pt idx="4">
                  <c:v>126.3</c:v>
                </c:pt>
                <c:pt idx="5">
                  <c:v>127</c:v>
                </c:pt>
                <c:pt idx="6">
                  <c:v>127.9</c:v>
                </c:pt>
                <c:pt idx="7">
                  <c:v>127.7</c:v>
                </c:pt>
                <c:pt idx="8">
                  <c:v>127.5</c:v>
                </c:pt>
                <c:pt idx="9">
                  <c:v>126.6</c:v>
                </c:pt>
                <c:pt idx="10">
                  <c:v>128.4</c:v>
                </c:pt>
                <c:pt idx="11">
                  <c:v>129.4</c:v>
                </c:pt>
                <c:pt idx="12">
                  <c:v>130.1</c:v>
                </c:pt>
                <c:pt idx="13">
                  <c:v>130.6</c:v>
                </c:pt>
                <c:pt idx="14">
                  <c:v>131.6</c:v>
                </c:pt>
                <c:pt idx="15">
                  <c:v>132.1</c:v>
                </c:pt>
                <c:pt idx="16">
                  <c:v>131.6</c:v>
                </c:pt>
                <c:pt idx="17">
                  <c:v>132.4</c:v>
                </c:pt>
                <c:pt idx="18">
                  <c:v>133.6</c:v>
                </c:pt>
                <c:pt idx="19">
                  <c:v>133.30000000000001</c:v>
                </c:pt>
                <c:pt idx="20">
                  <c:v>134.1</c:v>
                </c:pt>
                <c:pt idx="21">
                  <c:v>133</c:v>
                </c:pt>
                <c:pt idx="22">
                  <c:v>133.19999999999999</c:v>
                </c:pt>
                <c:pt idx="23">
                  <c:v>134.5</c:v>
                </c:pt>
                <c:pt idx="24">
                  <c:v>134.80000000000001</c:v>
                </c:pt>
                <c:pt idx="25">
                  <c:v>134.19999999999999</c:v>
                </c:pt>
                <c:pt idx="26">
                  <c:v>133.80000000000001</c:v>
                </c:pt>
                <c:pt idx="27">
                  <c:v>134.69999999999999</c:v>
                </c:pt>
                <c:pt idx="28">
                  <c:v>134</c:v>
                </c:pt>
                <c:pt idx="29">
                  <c:v>133.6</c:v>
                </c:pt>
                <c:pt idx="30">
                  <c:v>134.19999999999999</c:v>
                </c:pt>
                <c:pt idx="31">
                  <c:v>134.5</c:v>
                </c:pt>
                <c:pt idx="32">
                  <c:v>134.4</c:v>
                </c:pt>
                <c:pt idx="33">
                  <c:v>134.80000000000001</c:v>
                </c:pt>
                <c:pt idx="34">
                  <c:v>133.5</c:v>
                </c:pt>
                <c:pt idx="35">
                  <c:v>133.6</c:v>
                </c:pt>
                <c:pt idx="36">
                  <c:v>133.9</c:v>
                </c:pt>
                <c:pt idx="37">
                  <c:v>133.80000000000001</c:v>
                </c:pt>
                <c:pt idx="38">
                  <c:v>133.5</c:v>
                </c:pt>
                <c:pt idx="39">
                  <c:v>133.30000000000001</c:v>
                </c:pt>
                <c:pt idx="40">
                  <c:v>133</c:v>
                </c:pt>
                <c:pt idx="41">
                  <c:v>133.5</c:v>
                </c:pt>
                <c:pt idx="42">
                  <c:v>134.30000000000001</c:v>
                </c:pt>
                <c:pt idx="43">
                  <c:v>134.9</c:v>
                </c:pt>
                <c:pt idx="44">
                  <c:v>133.9</c:v>
                </c:pt>
                <c:pt idx="45">
                  <c:v>133.9</c:v>
                </c:pt>
                <c:pt idx="46">
                  <c:v>134.19999999999999</c:v>
                </c:pt>
                <c:pt idx="47">
                  <c:v>133.69999999999999</c:v>
                </c:pt>
                <c:pt idx="48">
                  <c:v>133.4</c:v>
                </c:pt>
                <c:pt idx="49">
                  <c:v>134.80000000000001</c:v>
                </c:pt>
                <c:pt idx="50">
                  <c:v>133.9</c:v>
                </c:pt>
                <c:pt idx="51">
                  <c:v>135</c:v>
                </c:pt>
                <c:pt idx="52">
                  <c:v>134.69999999999999</c:v>
                </c:pt>
                <c:pt idx="53">
                  <c:v>135.5</c:v>
                </c:pt>
                <c:pt idx="54">
                  <c:v>136.9</c:v>
                </c:pt>
                <c:pt idx="55">
                  <c:v>136.6</c:v>
                </c:pt>
                <c:pt idx="56">
                  <c:v>135.5</c:v>
                </c:pt>
                <c:pt idx="57">
                  <c:v>136</c:v>
                </c:pt>
                <c:pt idx="58">
                  <c:v>136</c:v>
                </c:pt>
                <c:pt idx="59">
                  <c:v>135.19999999999999</c:v>
                </c:pt>
                <c:pt idx="60">
                  <c:v>135.82293000000001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Stregkoder!$C$4:$BK$4</c:f>
              <c:numCache>
                <c:formatCode>General</c:formatCode>
                <c:ptCount val="61"/>
                <c:pt idx="0">
                  <c:v>124.78995312935079</c:v>
                </c:pt>
                <c:pt idx="1">
                  <c:v>124.7730517102118</c:v>
                </c:pt>
                <c:pt idx="2">
                  <c:v>125.40730015578131</c:v>
                </c:pt>
                <c:pt idx="3">
                  <c:v>125.5111837350121</c:v>
                </c:pt>
                <c:pt idx="4">
                  <c:v>126.17202733183773</c:v>
                </c:pt>
                <c:pt idx="5">
                  <c:v>126.5182203860366</c:v>
                </c:pt>
                <c:pt idx="6">
                  <c:v>127.27822219860846</c:v>
                </c:pt>
                <c:pt idx="7">
                  <c:v>128.12478571482626</c:v>
                </c:pt>
                <c:pt idx="8">
                  <c:v>126.55611863069579</c:v>
                </c:pt>
                <c:pt idx="9">
                  <c:v>126.58935118174365</c:v>
                </c:pt>
                <c:pt idx="10">
                  <c:v>127.87359472814943</c:v>
                </c:pt>
                <c:pt idx="11">
                  <c:v>129.91899521126609</c:v>
                </c:pt>
                <c:pt idx="12">
                  <c:v>129.35935337174729</c:v>
                </c:pt>
                <c:pt idx="13">
                  <c:v>130.71099122044114</c:v>
                </c:pt>
                <c:pt idx="14">
                  <c:v>131.33272574052179</c:v>
                </c:pt>
                <c:pt idx="15">
                  <c:v>130.96756320788751</c:v>
                </c:pt>
                <c:pt idx="16">
                  <c:v>131.01620924074876</c:v>
                </c:pt>
                <c:pt idx="17">
                  <c:v>131.39500059832304</c:v>
                </c:pt>
                <c:pt idx="18">
                  <c:v>132.06845181833216</c:v>
                </c:pt>
                <c:pt idx="19">
                  <c:v>132.78381857343354</c:v>
                </c:pt>
                <c:pt idx="20">
                  <c:v>132.45675685434514</c:v>
                </c:pt>
                <c:pt idx="21">
                  <c:v>130.91165703103115</c:v>
                </c:pt>
                <c:pt idx="22">
                  <c:v>131.70500127139101</c:v>
                </c:pt>
                <c:pt idx="23">
                  <c:v>133.58698488060813</c:v>
                </c:pt>
                <c:pt idx="24">
                  <c:v>133.46055506667875</c:v>
                </c:pt>
                <c:pt idx="25">
                  <c:v>132.76972191873614</c:v>
                </c:pt>
                <c:pt idx="26">
                  <c:v>132.19741906563243</c:v>
                </c:pt>
                <c:pt idx="27">
                  <c:v>133.19174302876709</c:v>
                </c:pt>
                <c:pt idx="28">
                  <c:v>132.34051077962746</c:v>
                </c:pt>
                <c:pt idx="29">
                  <c:v>133.66197639836767</c:v>
                </c:pt>
                <c:pt idx="30">
                  <c:v>133.96008332349211</c:v>
                </c:pt>
                <c:pt idx="31">
                  <c:v>134.75620849888151</c:v>
                </c:pt>
                <c:pt idx="32">
                  <c:v>134.29122586495353</c:v>
                </c:pt>
                <c:pt idx="33">
                  <c:v>132.96136088737097</c:v>
                </c:pt>
                <c:pt idx="34">
                  <c:v>132.46095572820465</c:v>
                </c:pt>
                <c:pt idx="35">
                  <c:v>132.19611929946987</c:v>
                </c:pt>
                <c:pt idx="36">
                  <c:v>132.26650416350532</c:v>
                </c:pt>
                <c:pt idx="37">
                  <c:v>133.27968234383673</c:v>
                </c:pt>
                <c:pt idx="38">
                  <c:v>134.01719980869623</c:v>
                </c:pt>
                <c:pt idx="39">
                  <c:v>133.63924226648047</c:v>
                </c:pt>
                <c:pt idx="40">
                  <c:v>133.8355999985661</c:v>
                </c:pt>
                <c:pt idx="41">
                  <c:v>134.44807583441232</c:v>
                </c:pt>
                <c:pt idx="42">
                  <c:v>134.9222441645739</c:v>
                </c:pt>
                <c:pt idx="43">
                  <c:v>135.93024183849528</c:v>
                </c:pt>
                <c:pt idx="44">
                  <c:v>134.69269523179352</c:v>
                </c:pt>
                <c:pt idx="45">
                  <c:v>134.24857475190564</c:v>
                </c:pt>
                <c:pt idx="46">
                  <c:v>134.47869690424199</c:v>
                </c:pt>
                <c:pt idx="47">
                  <c:v>134.36865892321339</c:v>
                </c:pt>
                <c:pt idx="48">
                  <c:v>133.95051066711355</c:v>
                </c:pt>
                <c:pt idx="49">
                  <c:v>134.38654208785172</c:v>
                </c:pt>
                <c:pt idx="50">
                  <c:v>133.95253926164753</c:v>
                </c:pt>
                <c:pt idx="51">
                  <c:v>134.19716741976546</c:v>
                </c:pt>
                <c:pt idx="52">
                  <c:v>134.69651843014861</c:v>
                </c:pt>
                <c:pt idx="53">
                  <c:v>135.37186665637947</c:v>
                </c:pt>
                <c:pt idx="54">
                  <c:v>135.57017173371693</c:v>
                </c:pt>
                <c:pt idx="55">
                  <c:v>135.51026516379579</c:v>
                </c:pt>
                <c:pt idx="56">
                  <c:v>134.95074139392773</c:v>
                </c:pt>
                <c:pt idx="57">
                  <c:v>135.28227370861828</c:v>
                </c:pt>
                <c:pt idx="58">
                  <c:v>134.78850474424772</c:v>
                </c:pt>
                <c:pt idx="59">
                  <c:v>135.64994295606527</c:v>
                </c:pt>
                <c:pt idx="60">
                  <c:v>135.47821547639046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60736"/>
        <c:axId val="179062272"/>
      </c:lineChart>
      <c:catAx>
        <c:axId val="17906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9062272"/>
        <c:crosses val="autoZero"/>
        <c:auto val="1"/>
        <c:lblAlgn val="ctr"/>
        <c:lblOffset val="100"/>
        <c:noMultiLvlLbl val="0"/>
      </c:catAx>
      <c:valAx>
        <c:axId val="17906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0607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Friske grønsager ekskl. kartofler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officiel!$C$22:$BK$22</c:f>
              <c:numCache>
                <c:formatCode>General</c:formatCode>
                <c:ptCount val="61"/>
                <c:pt idx="0">
                  <c:v>136.9</c:v>
                </c:pt>
                <c:pt idx="1">
                  <c:v>132.9</c:v>
                </c:pt>
                <c:pt idx="2">
                  <c:v>137.69999999999999</c:v>
                </c:pt>
                <c:pt idx="3">
                  <c:v>136.19999999999999</c:v>
                </c:pt>
                <c:pt idx="4">
                  <c:v>140.4</c:v>
                </c:pt>
                <c:pt idx="5">
                  <c:v>137.9</c:v>
                </c:pt>
                <c:pt idx="6">
                  <c:v>139.30000000000001</c:v>
                </c:pt>
                <c:pt idx="7">
                  <c:v>135.80000000000001</c:v>
                </c:pt>
                <c:pt idx="8">
                  <c:v>128.19999999999999</c:v>
                </c:pt>
                <c:pt idx="9">
                  <c:v>126.3</c:v>
                </c:pt>
                <c:pt idx="10">
                  <c:v>127.6</c:v>
                </c:pt>
                <c:pt idx="11">
                  <c:v>124.3</c:v>
                </c:pt>
                <c:pt idx="12">
                  <c:v>129.80000000000001</c:v>
                </c:pt>
                <c:pt idx="13">
                  <c:v>127.4</c:v>
                </c:pt>
                <c:pt idx="14">
                  <c:v>129.30000000000001</c:v>
                </c:pt>
                <c:pt idx="15">
                  <c:v>137</c:v>
                </c:pt>
                <c:pt idx="16">
                  <c:v>133.19999999999999</c:v>
                </c:pt>
                <c:pt idx="17">
                  <c:v>133.80000000000001</c:v>
                </c:pt>
                <c:pt idx="18">
                  <c:v>139.5</c:v>
                </c:pt>
                <c:pt idx="19">
                  <c:v>139.80000000000001</c:v>
                </c:pt>
                <c:pt idx="20">
                  <c:v>133.5</c:v>
                </c:pt>
                <c:pt idx="21">
                  <c:v>127.4</c:v>
                </c:pt>
                <c:pt idx="22">
                  <c:v>126.9</c:v>
                </c:pt>
                <c:pt idx="23">
                  <c:v>130.19999999999999</c:v>
                </c:pt>
                <c:pt idx="24">
                  <c:v>134.30000000000001</c:v>
                </c:pt>
                <c:pt idx="25">
                  <c:v>138.30000000000001</c:v>
                </c:pt>
                <c:pt idx="26">
                  <c:v>135.30000000000001</c:v>
                </c:pt>
                <c:pt idx="27">
                  <c:v>143.5</c:v>
                </c:pt>
                <c:pt idx="28">
                  <c:v>141.80000000000001</c:v>
                </c:pt>
                <c:pt idx="29">
                  <c:v>140.4</c:v>
                </c:pt>
                <c:pt idx="30">
                  <c:v>147</c:v>
                </c:pt>
                <c:pt idx="31">
                  <c:v>150.9</c:v>
                </c:pt>
                <c:pt idx="32">
                  <c:v>147.9</c:v>
                </c:pt>
                <c:pt idx="33">
                  <c:v>141.69999999999999</c:v>
                </c:pt>
                <c:pt idx="34">
                  <c:v>136.4</c:v>
                </c:pt>
                <c:pt idx="35">
                  <c:v>130.4</c:v>
                </c:pt>
                <c:pt idx="36">
                  <c:v>137.1</c:v>
                </c:pt>
                <c:pt idx="37">
                  <c:v>138.30000000000001</c:v>
                </c:pt>
                <c:pt idx="38">
                  <c:v>134.6</c:v>
                </c:pt>
                <c:pt idx="39">
                  <c:v>130.6</c:v>
                </c:pt>
                <c:pt idx="40">
                  <c:v>129.1</c:v>
                </c:pt>
                <c:pt idx="41">
                  <c:v>126.5</c:v>
                </c:pt>
                <c:pt idx="42">
                  <c:v>136.19999999999999</c:v>
                </c:pt>
                <c:pt idx="43">
                  <c:v>137.30000000000001</c:v>
                </c:pt>
                <c:pt idx="44">
                  <c:v>133.1</c:v>
                </c:pt>
                <c:pt idx="45">
                  <c:v>131.19999999999999</c:v>
                </c:pt>
                <c:pt idx="46">
                  <c:v>130.19999999999999</c:v>
                </c:pt>
                <c:pt idx="47">
                  <c:v>129.80000000000001</c:v>
                </c:pt>
                <c:pt idx="48">
                  <c:v>130</c:v>
                </c:pt>
                <c:pt idx="49">
                  <c:v>133.9</c:v>
                </c:pt>
                <c:pt idx="50">
                  <c:v>134.1</c:v>
                </c:pt>
                <c:pt idx="51">
                  <c:v>142.4</c:v>
                </c:pt>
                <c:pt idx="52">
                  <c:v>141.5</c:v>
                </c:pt>
                <c:pt idx="53">
                  <c:v>140</c:v>
                </c:pt>
                <c:pt idx="54">
                  <c:v>147.19999999999999</c:v>
                </c:pt>
                <c:pt idx="55">
                  <c:v>150.19999999999999</c:v>
                </c:pt>
                <c:pt idx="56">
                  <c:v>147.69999999999999</c:v>
                </c:pt>
                <c:pt idx="57">
                  <c:v>147.1</c:v>
                </c:pt>
                <c:pt idx="58">
                  <c:v>149.30000000000001</c:v>
                </c:pt>
                <c:pt idx="59">
                  <c:v>140.1</c:v>
                </c:pt>
                <c:pt idx="60">
                  <c:v>140.6705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Stregkoder!$C$22:$BK$22</c:f>
              <c:numCache>
                <c:formatCode>General</c:formatCode>
                <c:ptCount val="61"/>
                <c:pt idx="0">
                  <c:v>136.89421414810261</c:v>
                </c:pt>
                <c:pt idx="1">
                  <c:v>132.94982851115759</c:v>
                </c:pt>
                <c:pt idx="2">
                  <c:v>134.03420083810909</c:v>
                </c:pt>
                <c:pt idx="3">
                  <c:v>133.55700439431229</c:v>
                </c:pt>
                <c:pt idx="4">
                  <c:v>135.08566073463467</c:v>
                </c:pt>
                <c:pt idx="5">
                  <c:v>133.60985795279527</c:v>
                </c:pt>
                <c:pt idx="6">
                  <c:v>131.95203228046043</c:v>
                </c:pt>
                <c:pt idx="7">
                  <c:v>130.6271765027322</c:v>
                </c:pt>
                <c:pt idx="8">
                  <c:v>126.23730732548523</c:v>
                </c:pt>
                <c:pt idx="9">
                  <c:v>125.48865724844019</c:v>
                </c:pt>
                <c:pt idx="10">
                  <c:v>125.27228761707238</c:v>
                </c:pt>
                <c:pt idx="11">
                  <c:v>124.60518503504433</c:v>
                </c:pt>
                <c:pt idx="12">
                  <c:v>128.31804757371293</c:v>
                </c:pt>
                <c:pt idx="13">
                  <c:v>126.66225403457072</c:v>
                </c:pt>
                <c:pt idx="14">
                  <c:v>130.76533439899455</c:v>
                </c:pt>
                <c:pt idx="15">
                  <c:v>137.09097635143314</c:v>
                </c:pt>
                <c:pt idx="16">
                  <c:v>130.34746492813093</c:v>
                </c:pt>
                <c:pt idx="17">
                  <c:v>130.98675650526951</c:v>
                </c:pt>
                <c:pt idx="18">
                  <c:v>131.47274278406428</c:v>
                </c:pt>
                <c:pt idx="19">
                  <c:v>133.55526886090661</c:v>
                </c:pt>
                <c:pt idx="20">
                  <c:v>131.29410491095086</c:v>
                </c:pt>
                <c:pt idx="21">
                  <c:v>126.69423118143395</c:v>
                </c:pt>
                <c:pt idx="22">
                  <c:v>127.64398202429943</c:v>
                </c:pt>
                <c:pt idx="23">
                  <c:v>132.37388736471979</c:v>
                </c:pt>
                <c:pt idx="24">
                  <c:v>136.87534693365933</c:v>
                </c:pt>
                <c:pt idx="25">
                  <c:v>139.23705335155981</c:v>
                </c:pt>
                <c:pt idx="26">
                  <c:v>139.8081621596769</c:v>
                </c:pt>
                <c:pt idx="27">
                  <c:v>141.66962329572164</c:v>
                </c:pt>
                <c:pt idx="28">
                  <c:v>138.72176567371758</c:v>
                </c:pt>
                <c:pt idx="29">
                  <c:v>139.84435396468595</c:v>
                </c:pt>
                <c:pt idx="30">
                  <c:v>142.0303453908067</c:v>
                </c:pt>
                <c:pt idx="31">
                  <c:v>144.17795163830874</c:v>
                </c:pt>
                <c:pt idx="32">
                  <c:v>142.69442203000523</c:v>
                </c:pt>
                <c:pt idx="33">
                  <c:v>136.20260295995303</c:v>
                </c:pt>
                <c:pt idx="34">
                  <c:v>133.74111528173276</c:v>
                </c:pt>
                <c:pt idx="35">
                  <c:v>133.55640673764475</c:v>
                </c:pt>
                <c:pt idx="36">
                  <c:v>140.08960977573602</c:v>
                </c:pt>
                <c:pt idx="37">
                  <c:v>137.59829922763879</c:v>
                </c:pt>
                <c:pt idx="38">
                  <c:v>136.66998801167782</c:v>
                </c:pt>
                <c:pt idx="39">
                  <c:v>133.3507755393041</c:v>
                </c:pt>
                <c:pt idx="40">
                  <c:v>131.5759806354161</c:v>
                </c:pt>
                <c:pt idx="41">
                  <c:v>128.6586284882778</c:v>
                </c:pt>
                <c:pt idx="42">
                  <c:v>133.36999775474209</c:v>
                </c:pt>
                <c:pt idx="43">
                  <c:v>133.16676119125975</c:v>
                </c:pt>
                <c:pt idx="44">
                  <c:v>133.11197045850506</c:v>
                </c:pt>
                <c:pt idx="45">
                  <c:v>131.70648545392507</c:v>
                </c:pt>
                <c:pt idx="46">
                  <c:v>133.66293006711027</c:v>
                </c:pt>
                <c:pt idx="47">
                  <c:v>136.41861592658651</c:v>
                </c:pt>
                <c:pt idx="48">
                  <c:v>135.13335143962135</c:v>
                </c:pt>
                <c:pt idx="49">
                  <c:v>136.77899124905676</c:v>
                </c:pt>
                <c:pt idx="50">
                  <c:v>137.25919862518793</c:v>
                </c:pt>
                <c:pt idx="51">
                  <c:v>143.93688219470519</c:v>
                </c:pt>
                <c:pt idx="52">
                  <c:v>143.20348268340504</c:v>
                </c:pt>
                <c:pt idx="53">
                  <c:v>141.74628630304218</c:v>
                </c:pt>
                <c:pt idx="54">
                  <c:v>142.8376618779304</c:v>
                </c:pt>
                <c:pt idx="55">
                  <c:v>143.98742089001146</c:v>
                </c:pt>
                <c:pt idx="56">
                  <c:v>145.30258526940855</c:v>
                </c:pt>
                <c:pt idx="57">
                  <c:v>143.29005339391335</c:v>
                </c:pt>
                <c:pt idx="58">
                  <c:v>142.33743759961303</c:v>
                </c:pt>
                <c:pt idx="59">
                  <c:v>139.73583470615444</c:v>
                </c:pt>
                <c:pt idx="60">
                  <c:v>140.46270931332927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07872"/>
        <c:axId val="183013760"/>
      </c:lineChart>
      <c:catAx>
        <c:axId val="18300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3013760"/>
        <c:crosses val="autoZero"/>
        <c:auto val="1"/>
        <c:lblAlgn val="ctr"/>
        <c:lblOffset val="100"/>
        <c:noMultiLvlLbl val="0"/>
      </c:catAx>
      <c:valAx>
        <c:axId val="183013760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0078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Kartofler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officiel!$C$23:$BK$23</c:f>
              <c:numCache>
                <c:formatCode>General</c:formatCode>
                <c:ptCount val="61"/>
                <c:pt idx="0">
                  <c:v>78.5</c:v>
                </c:pt>
                <c:pt idx="1">
                  <c:v>79.5</c:v>
                </c:pt>
                <c:pt idx="2">
                  <c:v>78</c:v>
                </c:pt>
                <c:pt idx="3">
                  <c:v>74.7</c:v>
                </c:pt>
                <c:pt idx="4">
                  <c:v>86.7</c:v>
                </c:pt>
                <c:pt idx="5">
                  <c:v>81.599999999999994</c:v>
                </c:pt>
                <c:pt idx="6">
                  <c:v>86.1</c:v>
                </c:pt>
                <c:pt idx="7">
                  <c:v>64.099999999999994</c:v>
                </c:pt>
                <c:pt idx="8">
                  <c:v>81</c:v>
                </c:pt>
                <c:pt idx="9">
                  <c:v>78.400000000000006</c:v>
                </c:pt>
                <c:pt idx="10">
                  <c:v>77.400000000000006</c:v>
                </c:pt>
                <c:pt idx="11">
                  <c:v>77</c:v>
                </c:pt>
                <c:pt idx="12">
                  <c:v>76.5</c:v>
                </c:pt>
                <c:pt idx="13">
                  <c:v>73.8</c:v>
                </c:pt>
                <c:pt idx="14">
                  <c:v>71.5</c:v>
                </c:pt>
                <c:pt idx="15">
                  <c:v>71.3</c:v>
                </c:pt>
                <c:pt idx="16">
                  <c:v>70.2</c:v>
                </c:pt>
                <c:pt idx="17">
                  <c:v>74.900000000000006</c:v>
                </c:pt>
                <c:pt idx="18">
                  <c:v>86.5</c:v>
                </c:pt>
                <c:pt idx="19">
                  <c:v>83.7</c:v>
                </c:pt>
                <c:pt idx="20">
                  <c:v>102.1</c:v>
                </c:pt>
                <c:pt idx="21">
                  <c:v>91.1</c:v>
                </c:pt>
                <c:pt idx="22">
                  <c:v>86.8</c:v>
                </c:pt>
                <c:pt idx="23">
                  <c:v>84.7</c:v>
                </c:pt>
                <c:pt idx="24">
                  <c:v>87</c:v>
                </c:pt>
                <c:pt idx="25">
                  <c:v>86.6</c:v>
                </c:pt>
                <c:pt idx="26">
                  <c:v>86.2</c:v>
                </c:pt>
                <c:pt idx="27">
                  <c:v>85.1</c:v>
                </c:pt>
                <c:pt idx="28">
                  <c:v>85.2</c:v>
                </c:pt>
                <c:pt idx="29">
                  <c:v>81.400000000000006</c:v>
                </c:pt>
                <c:pt idx="30">
                  <c:v>98.6</c:v>
                </c:pt>
                <c:pt idx="31">
                  <c:v>91.7</c:v>
                </c:pt>
                <c:pt idx="32">
                  <c:v>100.5</c:v>
                </c:pt>
                <c:pt idx="33">
                  <c:v>100.1</c:v>
                </c:pt>
                <c:pt idx="34">
                  <c:v>86.6</c:v>
                </c:pt>
                <c:pt idx="35">
                  <c:v>91.6</c:v>
                </c:pt>
                <c:pt idx="36">
                  <c:v>89.3</c:v>
                </c:pt>
                <c:pt idx="37">
                  <c:v>85.5</c:v>
                </c:pt>
                <c:pt idx="38">
                  <c:v>84.8</c:v>
                </c:pt>
                <c:pt idx="39">
                  <c:v>86.1</c:v>
                </c:pt>
                <c:pt idx="40">
                  <c:v>89.9</c:v>
                </c:pt>
                <c:pt idx="41">
                  <c:v>91.3</c:v>
                </c:pt>
                <c:pt idx="42">
                  <c:v>94.9</c:v>
                </c:pt>
                <c:pt idx="43">
                  <c:v>96.8</c:v>
                </c:pt>
                <c:pt idx="44">
                  <c:v>91.8</c:v>
                </c:pt>
                <c:pt idx="45">
                  <c:v>91</c:v>
                </c:pt>
                <c:pt idx="46">
                  <c:v>86.9</c:v>
                </c:pt>
                <c:pt idx="47">
                  <c:v>83.9</c:v>
                </c:pt>
                <c:pt idx="48">
                  <c:v>80.900000000000006</c:v>
                </c:pt>
                <c:pt idx="49">
                  <c:v>79.2</c:v>
                </c:pt>
                <c:pt idx="50">
                  <c:v>76.599999999999994</c:v>
                </c:pt>
                <c:pt idx="51">
                  <c:v>77.900000000000006</c:v>
                </c:pt>
                <c:pt idx="52">
                  <c:v>80.099999999999994</c:v>
                </c:pt>
                <c:pt idx="53">
                  <c:v>83.3</c:v>
                </c:pt>
                <c:pt idx="54">
                  <c:v>102.6</c:v>
                </c:pt>
                <c:pt idx="55">
                  <c:v>98.7</c:v>
                </c:pt>
                <c:pt idx="56">
                  <c:v>87.6</c:v>
                </c:pt>
                <c:pt idx="57">
                  <c:v>114.2</c:v>
                </c:pt>
                <c:pt idx="58">
                  <c:v>106.5</c:v>
                </c:pt>
                <c:pt idx="59">
                  <c:v>102.4</c:v>
                </c:pt>
                <c:pt idx="60">
                  <c:v>101.59538999999999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Stregkoder!$C$23:$BK$23</c:f>
              <c:numCache>
                <c:formatCode>General</c:formatCode>
                <c:ptCount val="61"/>
                <c:pt idx="0">
                  <c:v>78.544751470893146</c:v>
                </c:pt>
                <c:pt idx="1">
                  <c:v>81.616355780973493</c:v>
                </c:pt>
                <c:pt idx="2">
                  <c:v>82.155655589584242</c:v>
                </c:pt>
                <c:pt idx="3">
                  <c:v>83.664152070741707</c:v>
                </c:pt>
                <c:pt idx="4">
                  <c:v>91.016688943124251</c:v>
                </c:pt>
                <c:pt idx="5">
                  <c:v>86.57692757528271</c:v>
                </c:pt>
                <c:pt idx="6">
                  <c:v>87.507595316119236</c:v>
                </c:pt>
                <c:pt idx="7">
                  <c:v>73.927383465395934</c:v>
                </c:pt>
                <c:pt idx="8">
                  <c:v>80.004532668684959</c:v>
                </c:pt>
                <c:pt idx="9">
                  <c:v>81.450260302280142</c:v>
                </c:pt>
                <c:pt idx="10">
                  <c:v>78.65297389078728</c:v>
                </c:pt>
                <c:pt idx="11">
                  <c:v>80.297414998636725</c:v>
                </c:pt>
                <c:pt idx="12">
                  <c:v>79.130843273875101</c:v>
                </c:pt>
                <c:pt idx="13">
                  <c:v>75.766731225919997</c:v>
                </c:pt>
                <c:pt idx="14">
                  <c:v>76.414838027850521</c:v>
                </c:pt>
                <c:pt idx="15">
                  <c:v>76.629929462258218</c:v>
                </c:pt>
                <c:pt idx="16">
                  <c:v>75.966468728269675</c:v>
                </c:pt>
                <c:pt idx="17">
                  <c:v>79.599607718453157</c:v>
                </c:pt>
                <c:pt idx="18">
                  <c:v>85.745255362482084</c:v>
                </c:pt>
                <c:pt idx="19">
                  <c:v>87.761626414146036</c:v>
                </c:pt>
                <c:pt idx="20">
                  <c:v>96.535219471489242</c:v>
                </c:pt>
                <c:pt idx="21">
                  <c:v>85.312910208573797</c:v>
                </c:pt>
                <c:pt idx="22">
                  <c:v>84.141800412025901</c:v>
                </c:pt>
                <c:pt idx="23">
                  <c:v>82.727119465892514</c:v>
                </c:pt>
                <c:pt idx="24">
                  <c:v>86.519580014071408</c:v>
                </c:pt>
                <c:pt idx="25">
                  <c:v>81.835901701151101</c:v>
                </c:pt>
                <c:pt idx="26">
                  <c:v>82.99556117098318</c:v>
                </c:pt>
                <c:pt idx="27">
                  <c:v>88.16969843018876</c:v>
                </c:pt>
                <c:pt idx="28">
                  <c:v>87.217178594510401</c:v>
                </c:pt>
                <c:pt idx="29">
                  <c:v>89.9384040434566</c:v>
                </c:pt>
                <c:pt idx="30">
                  <c:v>97.436264618660772</c:v>
                </c:pt>
                <c:pt idx="31">
                  <c:v>95.743758706473514</c:v>
                </c:pt>
                <c:pt idx="32">
                  <c:v>95.381139184654856</c:v>
                </c:pt>
                <c:pt idx="33">
                  <c:v>94.920121756710856</c:v>
                </c:pt>
                <c:pt idx="34">
                  <c:v>89.26451638346218</c:v>
                </c:pt>
                <c:pt idx="35">
                  <c:v>89.411540341774085</c:v>
                </c:pt>
                <c:pt idx="36">
                  <c:v>88.922945698210526</c:v>
                </c:pt>
                <c:pt idx="37">
                  <c:v>86.562899747065899</c:v>
                </c:pt>
                <c:pt idx="38">
                  <c:v>81.044122142574111</c:v>
                </c:pt>
                <c:pt idx="39">
                  <c:v>85.097387808047955</c:v>
                </c:pt>
                <c:pt idx="40">
                  <c:v>90.236984859715989</c:v>
                </c:pt>
                <c:pt idx="41">
                  <c:v>88.398218328620814</c:v>
                </c:pt>
                <c:pt idx="42">
                  <c:v>90.173560870130459</c:v>
                </c:pt>
                <c:pt idx="43">
                  <c:v>86.495157267373415</c:v>
                </c:pt>
                <c:pt idx="44">
                  <c:v>80.744511800880304</c:v>
                </c:pt>
                <c:pt idx="45">
                  <c:v>81.82993346012492</c:v>
                </c:pt>
                <c:pt idx="46">
                  <c:v>77.983613192518234</c:v>
                </c:pt>
                <c:pt idx="47">
                  <c:v>78.773521446396032</c:v>
                </c:pt>
                <c:pt idx="48">
                  <c:v>80.327966881292156</c:v>
                </c:pt>
                <c:pt idx="49">
                  <c:v>76.625039120608506</c:v>
                </c:pt>
                <c:pt idx="50">
                  <c:v>76.454723734007771</c:v>
                </c:pt>
                <c:pt idx="51">
                  <c:v>78.043914090301755</c:v>
                </c:pt>
                <c:pt idx="52">
                  <c:v>80.027591564633127</c:v>
                </c:pt>
                <c:pt idx="53">
                  <c:v>85.621597920689538</c:v>
                </c:pt>
                <c:pt idx="54">
                  <c:v>84.947464429080668</c:v>
                </c:pt>
                <c:pt idx="55">
                  <c:v>85.674820800957178</c:v>
                </c:pt>
                <c:pt idx="56">
                  <c:v>86.712974405907232</c:v>
                </c:pt>
                <c:pt idx="57">
                  <c:v>86.732795037316748</c:v>
                </c:pt>
                <c:pt idx="58">
                  <c:v>81.47193104366292</c:v>
                </c:pt>
                <c:pt idx="59">
                  <c:v>82.300940380137945</c:v>
                </c:pt>
                <c:pt idx="60">
                  <c:v>82.430506050883395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91424"/>
        <c:axId val="183192960"/>
      </c:lineChart>
      <c:catAx>
        <c:axId val="18319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3192960"/>
        <c:crosses val="autoZero"/>
        <c:auto val="1"/>
        <c:lblAlgn val="ctr"/>
        <c:lblOffset val="100"/>
        <c:noMultiLvlLbl val="0"/>
      </c:catAx>
      <c:valAx>
        <c:axId val="183192960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1914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Frosne</a:t>
            </a:r>
            <a:r>
              <a:rPr lang="en-US" baseline="0"/>
              <a:t> grønsager mv.</a:t>
            </a:r>
            <a:endParaRPr lang="en-US"/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officiel!$C$24:$BK$24</c:f>
              <c:numCache>
                <c:formatCode>General</c:formatCode>
                <c:ptCount val="61"/>
                <c:pt idx="0">
                  <c:v>121.4</c:v>
                </c:pt>
                <c:pt idx="1">
                  <c:v>122.2</c:v>
                </c:pt>
                <c:pt idx="2">
                  <c:v>122.8</c:v>
                </c:pt>
                <c:pt idx="3">
                  <c:v>123.2</c:v>
                </c:pt>
                <c:pt idx="4">
                  <c:v>123.5</c:v>
                </c:pt>
                <c:pt idx="5">
                  <c:v>119.7</c:v>
                </c:pt>
                <c:pt idx="6">
                  <c:v>125.4</c:v>
                </c:pt>
                <c:pt idx="7">
                  <c:v>126</c:v>
                </c:pt>
                <c:pt idx="8">
                  <c:v>126.3</c:v>
                </c:pt>
                <c:pt idx="9">
                  <c:v>127</c:v>
                </c:pt>
                <c:pt idx="10">
                  <c:v>128</c:v>
                </c:pt>
                <c:pt idx="11">
                  <c:v>127.6</c:v>
                </c:pt>
                <c:pt idx="12">
                  <c:v>127.7</c:v>
                </c:pt>
                <c:pt idx="13">
                  <c:v>126</c:v>
                </c:pt>
                <c:pt idx="14">
                  <c:v>128</c:v>
                </c:pt>
                <c:pt idx="15">
                  <c:v>128.4</c:v>
                </c:pt>
                <c:pt idx="16">
                  <c:v>128.19999999999999</c:v>
                </c:pt>
                <c:pt idx="17">
                  <c:v>128</c:v>
                </c:pt>
                <c:pt idx="18">
                  <c:v>129</c:v>
                </c:pt>
                <c:pt idx="19">
                  <c:v>128.69999999999999</c:v>
                </c:pt>
                <c:pt idx="20">
                  <c:v>129.9</c:v>
                </c:pt>
                <c:pt idx="21">
                  <c:v>128.9</c:v>
                </c:pt>
                <c:pt idx="22">
                  <c:v>128.30000000000001</c:v>
                </c:pt>
                <c:pt idx="23">
                  <c:v>127.9</c:v>
                </c:pt>
                <c:pt idx="24">
                  <c:v>128.5</c:v>
                </c:pt>
                <c:pt idx="25">
                  <c:v>125.8</c:v>
                </c:pt>
                <c:pt idx="26">
                  <c:v>127</c:v>
                </c:pt>
                <c:pt idx="27">
                  <c:v>127.3</c:v>
                </c:pt>
                <c:pt idx="28">
                  <c:v>122.7</c:v>
                </c:pt>
                <c:pt idx="29">
                  <c:v>125.6</c:v>
                </c:pt>
                <c:pt idx="30">
                  <c:v>124.8</c:v>
                </c:pt>
                <c:pt idx="31">
                  <c:v>126.8</c:v>
                </c:pt>
                <c:pt idx="32">
                  <c:v>125.4</c:v>
                </c:pt>
                <c:pt idx="33">
                  <c:v>126</c:v>
                </c:pt>
                <c:pt idx="34">
                  <c:v>123.7</c:v>
                </c:pt>
                <c:pt idx="35">
                  <c:v>123.9</c:v>
                </c:pt>
                <c:pt idx="36">
                  <c:v>121.3</c:v>
                </c:pt>
                <c:pt idx="37">
                  <c:v>122.7</c:v>
                </c:pt>
                <c:pt idx="38">
                  <c:v>123</c:v>
                </c:pt>
                <c:pt idx="39">
                  <c:v>124.7</c:v>
                </c:pt>
                <c:pt idx="40">
                  <c:v>123.8</c:v>
                </c:pt>
                <c:pt idx="41">
                  <c:v>124.4</c:v>
                </c:pt>
                <c:pt idx="42">
                  <c:v>124.2</c:v>
                </c:pt>
                <c:pt idx="43">
                  <c:v>124.3</c:v>
                </c:pt>
                <c:pt idx="44">
                  <c:v>123.2</c:v>
                </c:pt>
                <c:pt idx="45">
                  <c:v>124.7</c:v>
                </c:pt>
                <c:pt idx="46">
                  <c:v>124</c:v>
                </c:pt>
                <c:pt idx="47">
                  <c:v>125.6</c:v>
                </c:pt>
                <c:pt idx="48">
                  <c:v>125.6</c:v>
                </c:pt>
                <c:pt idx="49">
                  <c:v>124.7</c:v>
                </c:pt>
                <c:pt idx="50">
                  <c:v>123.4</c:v>
                </c:pt>
                <c:pt idx="51">
                  <c:v>124.5</c:v>
                </c:pt>
                <c:pt idx="52">
                  <c:v>123.3</c:v>
                </c:pt>
                <c:pt idx="53">
                  <c:v>123</c:v>
                </c:pt>
                <c:pt idx="54">
                  <c:v>124.4</c:v>
                </c:pt>
                <c:pt idx="55">
                  <c:v>122.7</c:v>
                </c:pt>
                <c:pt idx="56">
                  <c:v>123.1</c:v>
                </c:pt>
                <c:pt idx="57">
                  <c:v>122.3</c:v>
                </c:pt>
                <c:pt idx="58">
                  <c:v>122.8</c:v>
                </c:pt>
                <c:pt idx="59">
                  <c:v>122.3</c:v>
                </c:pt>
                <c:pt idx="60">
                  <c:v>123.21147000000001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Stregkoder!$C$24:$BK$24</c:f>
              <c:numCache>
                <c:formatCode>General</c:formatCode>
                <c:ptCount val="61"/>
                <c:pt idx="0">
                  <c:v>121.3671042668699</c:v>
                </c:pt>
                <c:pt idx="1">
                  <c:v>121.79574870666629</c:v>
                </c:pt>
                <c:pt idx="2">
                  <c:v>124.47561400449523</c:v>
                </c:pt>
                <c:pt idx="3">
                  <c:v>122.90635809655802</c:v>
                </c:pt>
                <c:pt idx="4">
                  <c:v>122.09126544014035</c:v>
                </c:pt>
                <c:pt idx="5">
                  <c:v>120.42192831169238</c:v>
                </c:pt>
                <c:pt idx="6">
                  <c:v>126.89199249193705</c:v>
                </c:pt>
                <c:pt idx="7">
                  <c:v>127.30371271080787</c:v>
                </c:pt>
                <c:pt idx="8">
                  <c:v>126.70200879858774</c:v>
                </c:pt>
                <c:pt idx="9">
                  <c:v>126.66416867119339</c:v>
                </c:pt>
                <c:pt idx="10">
                  <c:v>126.18204809990945</c:v>
                </c:pt>
                <c:pt idx="11">
                  <c:v>125.58574058191142</c:v>
                </c:pt>
                <c:pt idx="12">
                  <c:v>124.57753132177754</c:v>
                </c:pt>
                <c:pt idx="13">
                  <c:v>125.77924864678845</c:v>
                </c:pt>
                <c:pt idx="14">
                  <c:v>126.98060837492081</c:v>
                </c:pt>
                <c:pt idx="15">
                  <c:v>126.67078924668792</c:v>
                </c:pt>
                <c:pt idx="16">
                  <c:v>125.97865544890496</c:v>
                </c:pt>
                <c:pt idx="17">
                  <c:v>125.05707114479863</c:v>
                </c:pt>
                <c:pt idx="18">
                  <c:v>127.28846556619864</c:v>
                </c:pt>
                <c:pt idx="19">
                  <c:v>125.74863020396874</c:v>
                </c:pt>
                <c:pt idx="20">
                  <c:v>127.43657060962617</c:v>
                </c:pt>
                <c:pt idx="21">
                  <c:v>127.93227063345168</c:v>
                </c:pt>
                <c:pt idx="22">
                  <c:v>126.79030786341384</c:v>
                </c:pt>
                <c:pt idx="23">
                  <c:v>126.92048612265337</c:v>
                </c:pt>
                <c:pt idx="24">
                  <c:v>126.32456618495699</c:v>
                </c:pt>
                <c:pt idx="25">
                  <c:v>125.05841538231005</c:v>
                </c:pt>
                <c:pt idx="26">
                  <c:v>123.48612750414455</c:v>
                </c:pt>
                <c:pt idx="27">
                  <c:v>123.99902974440388</c:v>
                </c:pt>
                <c:pt idx="28">
                  <c:v>121.7491719341302</c:v>
                </c:pt>
                <c:pt idx="29">
                  <c:v>125.3714213007093</c:v>
                </c:pt>
                <c:pt idx="30">
                  <c:v>120.80190413410776</c:v>
                </c:pt>
                <c:pt idx="31">
                  <c:v>126.82817219710751</c:v>
                </c:pt>
                <c:pt idx="32">
                  <c:v>124.53654647413241</c:v>
                </c:pt>
                <c:pt idx="33">
                  <c:v>122.46314290149726</c:v>
                </c:pt>
                <c:pt idx="34">
                  <c:v>123.4966306982279</c:v>
                </c:pt>
                <c:pt idx="35">
                  <c:v>121.37688508981942</c:v>
                </c:pt>
                <c:pt idx="36">
                  <c:v>118.18816136828218</c:v>
                </c:pt>
                <c:pt idx="37">
                  <c:v>123.56403697433878</c:v>
                </c:pt>
                <c:pt idx="38">
                  <c:v>123.89057427466503</c:v>
                </c:pt>
                <c:pt idx="39">
                  <c:v>122.7811096729601</c:v>
                </c:pt>
                <c:pt idx="40">
                  <c:v>122.60472873147039</c:v>
                </c:pt>
                <c:pt idx="41">
                  <c:v>126.60713106807579</c:v>
                </c:pt>
                <c:pt idx="42">
                  <c:v>127.43818081145425</c:v>
                </c:pt>
                <c:pt idx="43">
                  <c:v>128.26205722450467</c:v>
                </c:pt>
                <c:pt idx="44">
                  <c:v>125.81086557695836</c:v>
                </c:pt>
                <c:pt idx="45">
                  <c:v>124.22993077734709</c:v>
                </c:pt>
                <c:pt idx="46">
                  <c:v>123.51114931132113</c:v>
                </c:pt>
                <c:pt idx="47">
                  <c:v>125.6502388150372</c:v>
                </c:pt>
                <c:pt idx="48">
                  <c:v>124.81301160027544</c:v>
                </c:pt>
                <c:pt idx="49">
                  <c:v>126.31373295018729</c:v>
                </c:pt>
                <c:pt idx="50">
                  <c:v>127.28671084904276</c:v>
                </c:pt>
                <c:pt idx="51">
                  <c:v>126.39976822437262</c:v>
                </c:pt>
                <c:pt idx="52">
                  <c:v>125.14810496289333</c:v>
                </c:pt>
                <c:pt idx="53">
                  <c:v>123.49678605747137</c:v>
                </c:pt>
                <c:pt idx="54">
                  <c:v>126.86327625523899</c:v>
                </c:pt>
                <c:pt idx="55">
                  <c:v>126.18640064464303</c:v>
                </c:pt>
                <c:pt idx="56">
                  <c:v>124.28007089441151</c:v>
                </c:pt>
                <c:pt idx="57">
                  <c:v>126.38814728331772</c:v>
                </c:pt>
                <c:pt idx="58">
                  <c:v>123.51187063425628</c:v>
                </c:pt>
                <c:pt idx="59">
                  <c:v>125.77667623035548</c:v>
                </c:pt>
                <c:pt idx="60">
                  <c:v>123.98820229417234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18560"/>
        <c:axId val="183220096"/>
      </c:lineChart>
      <c:catAx>
        <c:axId val="18321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3220096"/>
        <c:crosses val="autoZero"/>
        <c:auto val="1"/>
        <c:lblAlgn val="ctr"/>
        <c:lblOffset val="100"/>
        <c:noMultiLvlLbl val="0"/>
      </c:catAx>
      <c:valAx>
        <c:axId val="18322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2185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Sukkervarer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283477400176136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officiel!$C$25:$BK$25</c:f>
              <c:numCache>
                <c:formatCode>General</c:formatCode>
                <c:ptCount val="61"/>
                <c:pt idx="0">
                  <c:v>128.1</c:v>
                </c:pt>
                <c:pt idx="1">
                  <c:v>128.30000000000001</c:v>
                </c:pt>
                <c:pt idx="2">
                  <c:v>127.6</c:v>
                </c:pt>
                <c:pt idx="3">
                  <c:v>128.30000000000001</c:v>
                </c:pt>
                <c:pt idx="4">
                  <c:v>127.8</c:v>
                </c:pt>
                <c:pt idx="5">
                  <c:v>127.7</c:v>
                </c:pt>
                <c:pt idx="6">
                  <c:v>128</c:v>
                </c:pt>
                <c:pt idx="7">
                  <c:v>128.1</c:v>
                </c:pt>
                <c:pt idx="8">
                  <c:v>127.8</c:v>
                </c:pt>
                <c:pt idx="9">
                  <c:v>127.2</c:v>
                </c:pt>
                <c:pt idx="10">
                  <c:v>127.7</c:v>
                </c:pt>
                <c:pt idx="11">
                  <c:v>128.69999999999999</c:v>
                </c:pt>
                <c:pt idx="12">
                  <c:v>129.1</c:v>
                </c:pt>
                <c:pt idx="13">
                  <c:v>133.4</c:v>
                </c:pt>
                <c:pt idx="14">
                  <c:v>137.9</c:v>
                </c:pt>
                <c:pt idx="15">
                  <c:v>139.6</c:v>
                </c:pt>
                <c:pt idx="16">
                  <c:v>139</c:v>
                </c:pt>
                <c:pt idx="17">
                  <c:v>140.5</c:v>
                </c:pt>
                <c:pt idx="18">
                  <c:v>141.69999999999999</c:v>
                </c:pt>
                <c:pt idx="19">
                  <c:v>141.9</c:v>
                </c:pt>
                <c:pt idx="20">
                  <c:v>142.19999999999999</c:v>
                </c:pt>
                <c:pt idx="21">
                  <c:v>141.9</c:v>
                </c:pt>
                <c:pt idx="22">
                  <c:v>143.5</c:v>
                </c:pt>
                <c:pt idx="23">
                  <c:v>142.6</c:v>
                </c:pt>
                <c:pt idx="24">
                  <c:v>141.80000000000001</c:v>
                </c:pt>
                <c:pt idx="25">
                  <c:v>143.6</c:v>
                </c:pt>
                <c:pt idx="26">
                  <c:v>143.9</c:v>
                </c:pt>
                <c:pt idx="27">
                  <c:v>143.6</c:v>
                </c:pt>
                <c:pt idx="28">
                  <c:v>145.5</c:v>
                </c:pt>
                <c:pt idx="29">
                  <c:v>143.9</c:v>
                </c:pt>
                <c:pt idx="30">
                  <c:v>143.9</c:v>
                </c:pt>
                <c:pt idx="31">
                  <c:v>142.1</c:v>
                </c:pt>
                <c:pt idx="32">
                  <c:v>144</c:v>
                </c:pt>
                <c:pt idx="33">
                  <c:v>145.4</c:v>
                </c:pt>
                <c:pt idx="34">
                  <c:v>144.6</c:v>
                </c:pt>
                <c:pt idx="35">
                  <c:v>142.5</c:v>
                </c:pt>
                <c:pt idx="36">
                  <c:v>142.4</c:v>
                </c:pt>
                <c:pt idx="37">
                  <c:v>140.80000000000001</c:v>
                </c:pt>
                <c:pt idx="38">
                  <c:v>140.80000000000001</c:v>
                </c:pt>
                <c:pt idx="39">
                  <c:v>142.4</c:v>
                </c:pt>
                <c:pt idx="40">
                  <c:v>141.9</c:v>
                </c:pt>
                <c:pt idx="41">
                  <c:v>142.4</c:v>
                </c:pt>
                <c:pt idx="42">
                  <c:v>141.69999999999999</c:v>
                </c:pt>
                <c:pt idx="43">
                  <c:v>142.5</c:v>
                </c:pt>
                <c:pt idx="44">
                  <c:v>141.19999999999999</c:v>
                </c:pt>
                <c:pt idx="45">
                  <c:v>142.5</c:v>
                </c:pt>
                <c:pt idx="46">
                  <c:v>142.69999999999999</c:v>
                </c:pt>
                <c:pt idx="47">
                  <c:v>141.6</c:v>
                </c:pt>
                <c:pt idx="48">
                  <c:v>141.5</c:v>
                </c:pt>
                <c:pt idx="49">
                  <c:v>144.5</c:v>
                </c:pt>
                <c:pt idx="50">
                  <c:v>145.69999999999999</c:v>
                </c:pt>
                <c:pt idx="51">
                  <c:v>146.6</c:v>
                </c:pt>
                <c:pt idx="52">
                  <c:v>146.69999999999999</c:v>
                </c:pt>
                <c:pt idx="53">
                  <c:v>149.19999999999999</c:v>
                </c:pt>
                <c:pt idx="54">
                  <c:v>148.6</c:v>
                </c:pt>
                <c:pt idx="55">
                  <c:v>149</c:v>
                </c:pt>
                <c:pt idx="56">
                  <c:v>146.69999999999999</c:v>
                </c:pt>
                <c:pt idx="57">
                  <c:v>147.4</c:v>
                </c:pt>
                <c:pt idx="58">
                  <c:v>145.6</c:v>
                </c:pt>
                <c:pt idx="59">
                  <c:v>147.4</c:v>
                </c:pt>
                <c:pt idx="60">
                  <c:v>148.40072000000001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Stregkoder!$C$25:$BK$25</c:f>
              <c:numCache>
                <c:formatCode>General</c:formatCode>
                <c:ptCount val="61"/>
                <c:pt idx="0">
                  <c:v>128.08547559853776</c:v>
                </c:pt>
                <c:pt idx="1">
                  <c:v>127.90862924117211</c:v>
                </c:pt>
                <c:pt idx="2">
                  <c:v>126.67975424720655</c:v>
                </c:pt>
                <c:pt idx="3">
                  <c:v>128.74856935300991</c:v>
                </c:pt>
                <c:pt idx="4">
                  <c:v>128.09108648981601</c:v>
                </c:pt>
                <c:pt idx="5">
                  <c:v>126.70872164628146</c:v>
                </c:pt>
                <c:pt idx="6">
                  <c:v>127.01932642734145</c:v>
                </c:pt>
                <c:pt idx="7">
                  <c:v>127.61566950356503</c:v>
                </c:pt>
                <c:pt idx="8">
                  <c:v>126.40331167445856</c:v>
                </c:pt>
                <c:pt idx="9">
                  <c:v>128.25927614102724</c:v>
                </c:pt>
                <c:pt idx="10">
                  <c:v>128.80140988684803</c:v>
                </c:pt>
                <c:pt idx="11">
                  <c:v>130.39642173091411</c:v>
                </c:pt>
                <c:pt idx="12">
                  <c:v>129.01384821374566</c:v>
                </c:pt>
                <c:pt idx="13">
                  <c:v>136.37027243351307</c:v>
                </c:pt>
                <c:pt idx="14">
                  <c:v>139.57588128256918</c:v>
                </c:pt>
                <c:pt idx="15">
                  <c:v>139.30266210412842</c:v>
                </c:pt>
                <c:pt idx="16">
                  <c:v>138.51459025836755</c:v>
                </c:pt>
                <c:pt idx="17">
                  <c:v>139.70051021332401</c:v>
                </c:pt>
                <c:pt idx="18">
                  <c:v>140.82962629968128</c:v>
                </c:pt>
                <c:pt idx="19">
                  <c:v>141.06354447347843</c:v>
                </c:pt>
                <c:pt idx="20">
                  <c:v>141.34337617922145</c:v>
                </c:pt>
                <c:pt idx="21">
                  <c:v>139.62664313537792</c:v>
                </c:pt>
                <c:pt idx="22">
                  <c:v>141.93204974853759</c:v>
                </c:pt>
                <c:pt idx="23">
                  <c:v>141.35656868344734</c:v>
                </c:pt>
                <c:pt idx="24">
                  <c:v>139.63507406272078</c:v>
                </c:pt>
                <c:pt idx="25">
                  <c:v>142.05758646013101</c:v>
                </c:pt>
                <c:pt idx="26">
                  <c:v>142.89604482663293</c:v>
                </c:pt>
                <c:pt idx="27">
                  <c:v>141.56548748292377</c:v>
                </c:pt>
                <c:pt idx="28">
                  <c:v>143.17602642339509</c:v>
                </c:pt>
                <c:pt idx="29">
                  <c:v>143.57680576878371</c:v>
                </c:pt>
                <c:pt idx="30">
                  <c:v>143.04748508678239</c:v>
                </c:pt>
                <c:pt idx="31">
                  <c:v>143.3022946006927</c:v>
                </c:pt>
                <c:pt idx="32">
                  <c:v>145.25175879727843</c:v>
                </c:pt>
                <c:pt idx="33">
                  <c:v>141.49338950448606</c:v>
                </c:pt>
                <c:pt idx="34">
                  <c:v>140.56546402151312</c:v>
                </c:pt>
                <c:pt idx="35">
                  <c:v>138.36488872747043</c:v>
                </c:pt>
                <c:pt idx="36">
                  <c:v>138.59820462224687</c:v>
                </c:pt>
                <c:pt idx="37">
                  <c:v>142.661063744594</c:v>
                </c:pt>
                <c:pt idx="38">
                  <c:v>145.53901737141672</c:v>
                </c:pt>
                <c:pt idx="39">
                  <c:v>144.90621281602876</c:v>
                </c:pt>
                <c:pt idx="40">
                  <c:v>146.45757887288985</c:v>
                </c:pt>
                <c:pt idx="41">
                  <c:v>144.86720390588312</c:v>
                </c:pt>
                <c:pt idx="42">
                  <c:v>144.31441171134429</c:v>
                </c:pt>
                <c:pt idx="43">
                  <c:v>146.6640459717016</c:v>
                </c:pt>
                <c:pt idx="44">
                  <c:v>145.88754857310499</c:v>
                </c:pt>
                <c:pt idx="45">
                  <c:v>145.85108210083158</c:v>
                </c:pt>
                <c:pt idx="46">
                  <c:v>147.56032125551107</c:v>
                </c:pt>
                <c:pt idx="47">
                  <c:v>148.11723597475017</c:v>
                </c:pt>
                <c:pt idx="48">
                  <c:v>146.36564031079772</c:v>
                </c:pt>
                <c:pt idx="49">
                  <c:v>148.160783558291</c:v>
                </c:pt>
                <c:pt idx="50">
                  <c:v>147.80665809147658</c:v>
                </c:pt>
                <c:pt idx="51">
                  <c:v>148.20127746351469</c:v>
                </c:pt>
                <c:pt idx="52">
                  <c:v>148.41603505025688</c:v>
                </c:pt>
                <c:pt idx="53">
                  <c:v>148.5577377449556</c:v>
                </c:pt>
                <c:pt idx="54">
                  <c:v>147.99702313981427</c:v>
                </c:pt>
                <c:pt idx="55">
                  <c:v>150.12117727996417</c:v>
                </c:pt>
                <c:pt idx="56">
                  <c:v>149.39809335129732</c:v>
                </c:pt>
                <c:pt idx="57">
                  <c:v>148.84139835720254</c:v>
                </c:pt>
                <c:pt idx="58">
                  <c:v>148.60366160830478</c:v>
                </c:pt>
                <c:pt idx="59">
                  <c:v>151.60142274034882</c:v>
                </c:pt>
                <c:pt idx="60">
                  <c:v>150.13529892684289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18464"/>
        <c:axId val="183124352"/>
      </c:lineChart>
      <c:catAx>
        <c:axId val="18311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3124352"/>
        <c:crosses val="autoZero"/>
        <c:auto val="1"/>
        <c:lblAlgn val="ctr"/>
        <c:lblOffset val="100"/>
        <c:noMultiLvlLbl val="0"/>
      </c:catAx>
      <c:valAx>
        <c:axId val="18312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1184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Andre fødevarer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283477400176136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officiel!$C$26:$BK$26</c:f>
              <c:numCache>
                <c:formatCode>General</c:formatCode>
                <c:ptCount val="61"/>
                <c:pt idx="0">
                  <c:v>121.3</c:v>
                </c:pt>
                <c:pt idx="1">
                  <c:v>121.6</c:v>
                </c:pt>
                <c:pt idx="2">
                  <c:v>122.9</c:v>
                </c:pt>
                <c:pt idx="3">
                  <c:v>123.3</c:v>
                </c:pt>
                <c:pt idx="4">
                  <c:v>122.9</c:v>
                </c:pt>
                <c:pt idx="5">
                  <c:v>124</c:v>
                </c:pt>
                <c:pt idx="6">
                  <c:v>124.7</c:v>
                </c:pt>
                <c:pt idx="7">
                  <c:v>125.4</c:v>
                </c:pt>
                <c:pt idx="8">
                  <c:v>125.4</c:v>
                </c:pt>
                <c:pt idx="9">
                  <c:v>123.6</c:v>
                </c:pt>
                <c:pt idx="10">
                  <c:v>125.4</c:v>
                </c:pt>
                <c:pt idx="11">
                  <c:v>125.6</c:v>
                </c:pt>
                <c:pt idx="12">
                  <c:v>125.6</c:v>
                </c:pt>
                <c:pt idx="13">
                  <c:v>125.5</c:v>
                </c:pt>
                <c:pt idx="14">
                  <c:v>125.7</c:v>
                </c:pt>
                <c:pt idx="15">
                  <c:v>126.2</c:v>
                </c:pt>
                <c:pt idx="16">
                  <c:v>126</c:v>
                </c:pt>
                <c:pt idx="17">
                  <c:v>126.4</c:v>
                </c:pt>
                <c:pt idx="18">
                  <c:v>127</c:v>
                </c:pt>
                <c:pt idx="19">
                  <c:v>126.5</c:v>
                </c:pt>
                <c:pt idx="20">
                  <c:v>128.4</c:v>
                </c:pt>
                <c:pt idx="21">
                  <c:v>128.30000000000001</c:v>
                </c:pt>
                <c:pt idx="22">
                  <c:v>128.1</c:v>
                </c:pt>
                <c:pt idx="23">
                  <c:v>127.7</c:v>
                </c:pt>
                <c:pt idx="24">
                  <c:v>128.19999999999999</c:v>
                </c:pt>
                <c:pt idx="25">
                  <c:v>128.4</c:v>
                </c:pt>
                <c:pt idx="26">
                  <c:v>129.5</c:v>
                </c:pt>
                <c:pt idx="27">
                  <c:v>130.30000000000001</c:v>
                </c:pt>
                <c:pt idx="28">
                  <c:v>130.19999999999999</c:v>
                </c:pt>
                <c:pt idx="29">
                  <c:v>130.4</c:v>
                </c:pt>
                <c:pt idx="30">
                  <c:v>128.9</c:v>
                </c:pt>
                <c:pt idx="31">
                  <c:v>130</c:v>
                </c:pt>
                <c:pt idx="32">
                  <c:v>129.80000000000001</c:v>
                </c:pt>
                <c:pt idx="33">
                  <c:v>129.6</c:v>
                </c:pt>
                <c:pt idx="34">
                  <c:v>129.19999999999999</c:v>
                </c:pt>
                <c:pt idx="35">
                  <c:v>130.1</c:v>
                </c:pt>
                <c:pt idx="36">
                  <c:v>130.4</c:v>
                </c:pt>
                <c:pt idx="37">
                  <c:v>130.9</c:v>
                </c:pt>
                <c:pt idx="38">
                  <c:v>130.30000000000001</c:v>
                </c:pt>
                <c:pt idx="39">
                  <c:v>129.5</c:v>
                </c:pt>
                <c:pt idx="40">
                  <c:v>129.1</c:v>
                </c:pt>
                <c:pt idx="41">
                  <c:v>130.80000000000001</c:v>
                </c:pt>
                <c:pt idx="42">
                  <c:v>130.5</c:v>
                </c:pt>
                <c:pt idx="43">
                  <c:v>129.69999999999999</c:v>
                </c:pt>
                <c:pt idx="44">
                  <c:v>129.5</c:v>
                </c:pt>
                <c:pt idx="45">
                  <c:v>128.4</c:v>
                </c:pt>
                <c:pt idx="46">
                  <c:v>129.69999999999999</c:v>
                </c:pt>
                <c:pt idx="47">
                  <c:v>123.3</c:v>
                </c:pt>
                <c:pt idx="48">
                  <c:v>129.19999999999999</c:v>
                </c:pt>
                <c:pt idx="49">
                  <c:v>129.19999999999999</c:v>
                </c:pt>
                <c:pt idx="50">
                  <c:v>129.4</c:v>
                </c:pt>
                <c:pt idx="51">
                  <c:v>130.19999999999999</c:v>
                </c:pt>
                <c:pt idx="52">
                  <c:v>130</c:v>
                </c:pt>
                <c:pt idx="53">
                  <c:v>129.19999999999999</c:v>
                </c:pt>
                <c:pt idx="54">
                  <c:v>130.1</c:v>
                </c:pt>
                <c:pt idx="55">
                  <c:v>130.69999999999999</c:v>
                </c:pt>
                <c:pt idx="56">
                  <c:v>131.30000000000001</c:v>
                </c:pt>
                <c:pt idx="57">
                  <c:v>129.69999999999999</c:v>
                </c:pt>
                <c:pt idx="58">
                  <c:v>131.80000000000001</c:v>
                </c:pt>
                <c:pt idx="59">
                  <c:v>131</c:v>
                </c:pt>
                <c:pt idx="60">
                  <c:v>131.00435999999999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Stregkoder!$C$26:$BK$26</c:f>
              <c:numCache>
                <c:formatCode>General</c:formatCode>
                <c:ptCount val="61"/>
                <c:pt idx="0">
                  <c:v>121.28078796826557</c:v>
                </c:pt>
                <c:pt idx="1">
                  <c:v>121.34632809502062</c:v>
                </c:pt>
                <c:pt idx="2">
                  <c:v>121.20024195464676</c:v>
                </c:pt>
                <c:pt idx="3">
                  <c:v>120.84439702308057</c:v>
                </c:pt>
                <c:pt idx="4">
                  <c:v>121.64325023848713</c:v>
                </c:pt>
                <c:pt idx="5">
                  <c:v>122.10682206295307</c:v>
                </c:pt>
                <c:pt idx="6">
                  <c:v>123.33971246166651</c:v>
                </c:pt>
                <c:pt idx="7">
                  <c:v>123.38563276760308</c:v>
                </c:pt>
                <c:pt idx="8">
                  <c:v>123.4105525759054</c:v>
                </c:pt>
                <c:pt idx="9">
                  <c:v>122.4720215774455</c:v>
                </c:pt>
                <c:pt idx="10">
                  <c:v>122.68710188952407</c:v>
                </c:pt>
                <c:pt idx="11">
                  <c:v>125.82075095930877</c:v>
                </c:pt>
                <c:pt idx="12">
                  <c:v>124.78458397919714</c:v>
                </c:pt>
                <c:pt idx="13">
                  <c:v>123.85135904835823</c:v>
                </c:pt>
                <c:pt idx="14">
                  <c:v>125.64017619764239</c:v>
                </c:pt>
                <c:pt idx="15">
                  <c:v>124.55152556652192</c:v>
                </c:pt>
                <c:pt idx="16">
                  <c:v>124.43365649361557</c:v>
                </c:pt>
                <c:pt idx="17">
                  <c:v>125.39961563716439</c:v>
                </c:pt>
                <c:pt idx="18">
                  <c:v>126.97394815326426</c:v>
                </c:pt>
                <c:pt idx="19">
                  <c:v>130.1891971547218</c:v>
                </c:pt>
                <c:pt idx="20">
                  <c:v>127.90706111680502</c:v>
                </c:pt>
                <c:pt idx="21">
                  <c:v>124.77058277717592</c:v>
                </c:pt>
                <c:pt idx="22">
                  <c:v>125.48100923554814</c:v>
                </c:pt>
                <c:pt idx="23">
                  <c:v>127.03669907640106</c:v>
                </c:pt>
                <c:pt idx="24">
                  <c:v>128.19173162689583</c:v>
                </c:pt>
                <c:pt idx="25">
                  <c:v>124.91642368709947</c:v>
                </c:pt>
                <c:pt idx="26">
                  <c:v>125.38872416647006</c:v>
                </c:pt>
                <c:pt idx="27">
                  <c:v>126.13799498247396</c:v>
                </c:pt>
                <c:pt idx="28">
                  <c:v>126.14541894231938</c:v>
                </c:pt>
                <c:pt idx="29">
                  <c:v>126.62674702572446</c:v>
                </c:pt>
                <c:pt idx="30">
                  <c:v>126.00771470154213</c:v>
                </c:pt>
                <c:pt idx="31">
                  <c:v>127.68210625354638</c:v>
                </c:pt>
                <c:pt idx="32">
                  <c:v>127.16357654983143</c:v>
                </c:pt>
                <c:pt idx="33">
                  <c:v>125.43404686398263</c:v>
                </c:pt>
                <c:pt idx="34">
                  <c:v>126.5014409132928</c:v>
                </c:pt>
                <c:pt idx="35">
                  <c:v>122.96115645286213</c:v>
                </c:pt>
                <c:pt idx="36">
                  <c:v>127.5573930128501</c:v>
                </c:pt>
                <c:pt idx="37">
                  <c:v>124.18502760010909</c:v>
                </c:pt>
                <c:pt idx="38">
                  <c:v>125.90838725016931</c:v>
                </c:pt>
                <c:pt idx="39">
                  <c:v>126.85971652263403</c:v>
                </c:pt>
                <c:pt idx="40">
                  <c:v>126.60221744767451</c:v>
                </c:pt>
                <c:pt idx="41">
                  <c:v>128.82803734355676</c:v>
                </c:pt>
                <c:pt idx="42">
                  <c:v>126.45038310903679</c:v>
                </c:pt>
                <c:pt idx="43">
                  <c:v>125.64984615267512</c:v>
                </c:pt>
                <c:pt idx="44">
                  <c:v>124.89161419779654</c:v>
                </c:pt>
                <c:pt idx="45">
                  <c:v>123.20756770923799</c:v>
                </c:pt>
                <c:pt idx="46">
                  <c:v>123.48156254704493</c:v>
                </c:pt>
                <c:pt idx="47">
                  <c:v>119.96825003290202</c:v>
                </c:pt>
                <c:pt idx="48">
                  <c:v>122.5914475466441</c:v>
                </c:pt>
                <c:pt idx="49">
                  <c:v>125.91001814680143</c:v>
                </c:pt>
                <c:pt idx="50">
                  <c:v>125.32526578020304</c:v>
                </c:pt>
                <c:pt idx="51">
                  <c:v>124.79045293398669</c:v>
                </c:pt>
                <c:pt idx="52">
                  <c:v>124.79744108886048</c:v>
                </c:pt>
                <c:pt idx="53">
                  <c:v>124.97599225418405</c:v>
                </c:pt>
                <c:pt idx="54">
                  <c:v>124.76422164450838</c:v>
                </c:pt>
                <c:pt idx="55">
                  <c:v>124.44175042005612</c:v>
                </c:pt>
                <c:pt idx="56">
                  <c:v>125.85571590668269</c:v>
                </c:pt>
                <c:pt idx="57">
                  <c:v>126.97391422803811</c:v>
                </c:pt>
                <c:pt idx="58">
                  <c:v>126.43553227676355</c:v>
                </c:pt>
                <c:pt idx="59">
                  <c:v>127.34222784579289</c:v>
                </c:pt>
                <c:pt idx="60">
                  <c:v>126.79175910499244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49696"/>
        <c:axId val="183151232"/>
      </c:lineChart>
      <c:catAx>
        <c:axId val="18314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3151232"/>
        <c:crosses val="autoZero"/>
        <c:auto val="1"/>
        <c:lblAlgn val="ctr"/>
        <c:lblOffset val="100"/>
        <c:noMultiLvlLbl val="0"/>
      </c:catAx>
      <c:valAx>
        <c:axId val="18315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1496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Ikke-Alkoholiske</a:t>
            </a:r>
            <a:r>
              <a:rPr lang="en-US" baseline="0"/>
              <a:t> drikkevarer</a:t>
            </a:r>
            <a:endParaRPr lang="en-US"/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283477400176136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officiel!$C$27:$BK$27</c:f>
              <c:numCache>
                <c:formatCode>General</c:formatCode>
                <c:ptCount val="61"/>
                <c:pt idx="0">
                  <c:v>134</c:v>
                </c:pt>
                <c:pt idx="1">
                  <c:v>132.4</c:v>
                </c:pt>
                <c:pt idx="2">
                  <c:v>138.19999999999999</c:v>
                </c:pt>
                <c:pt idx="3">
                  <c:v>141.6</c:v>
                </c:pt>
                <c:pt idx="4">
                  <c:v>142.6</c:v>
                </c:pt>
                <c:pt idx="5">
                  <c:v>145.4</c:v>
                </c:pt>
                <c:pt idx="6">
                  <c:v>145.5</c:v>
                </c:pt>
                <c:pt idx="7">
                  <c:v>146.5</c:v>
                </c:pt>
                <c:pt idx="8">
                  <c:v>145.6</c:v>
                </c:pt>
                <c:pt idx="9">
                  <c:v>145.9</c:v>
                </c:pt>
                <c:pt idx="10">
                  <c:v>147.80000000000001</c:v>
                </c:pt>
                <c:pt idx="11">
                  <c:v>147.9</c:v>
                </c:pt>
                <c:pt idx="12">
                  <c:v>150.80000000000001</c:v>
                </c:pt>
                <c:pt idx="13">
                  <c:v>149.5</c:v>
                </c:pt>
                <c:pt idx="14">
                  <c:v>151.19999999999999</c:v>
                </c:pt>
                <c:pt idx="15">
                  <c:v>148.5</c:v>
                </c:pt>
                <c:pt idx="16">
                  <c:v>148.9</c:v>
                </c:pt>
                <c:pt idx="17">
                  <c:v>146.9</c:v>
                </c:pt>
                <c:pt idx="18">
                  <c:v>148.19999999999999</c:v>
                </c:pt>
                <c:pt idx="19">
                  <c:v>147.80000000000001</c:v>
                </c:pt>
                <c:pt idx="20">
                  <c:v>147.1</c:v>
                </c:pt>
                <c:pt idx="21">
                  <c:v>147.6</c:v>
                </c:pt>
                <c:pt idx="22">
                  <c:v>145.5</c:v>
                </c:pt>
                <c:pt idx="23">
                  <c:v>146.80000000000001</c:v>
                </c:pt>
                <c:pt idx="24">
                  <c:v>146.1</c:v>
                </c:pt>
                <c:pt idx="25">
                  <c:v>146.69999999999999</c:v>
                </c:pt>
                <c:pt idx="26">
                  <c:v>147.5</c:v>
                </c:pt>
                <c:pt idx="27">
                  <c:v>146.4</c:v>
                </c:pt>
                <c:pt idx="28">
                  <c:v>143.4</c:v>
                </c:pt>
                <c:pt idx="29">
                  <c:v>147.6</c:v>
                </c:pt>
                <c:pt idx="30">
                  <c:v>147</c:v>
                </c:pt>
                <c:pt idx="31">
                  <c:v>139.1</c:v>
                </c:pt>
                <c:pt idx="32">
                  <c:v>140.9</c:v>
                </c:pt>
                <c:pt idx="33">
                  <c:v>141</c:v>
                </c:pt>
                <c:pt idx="34">
                  <c:v>141</c:v>
                </c:pt>
                <c:pt idx="35">
                  <c:v>139.9</c:v>
                </c:pt>
                <c:pt idx="36">
                  <c:v>138.19999999999999</c:v>
                </c:pt>
                <c:pt idx="37">
                  <c:v>137</c:v>
                </c:pt>
                <c:pt idx="38">
                  <c:v>135.19999999999999</c:v>
                </c:pt>
                <c:pt idx="39">
                  <c:v>132.4</c:v>
                </c:pt>
                <c:pt idx="40">
                  <c:v>133.80000000000001</c:v>
                </c:pt>
                <c:pt idx="41">
                  <c:v>135.80000000000001</c:v>
                </c:pt>
                <c:pt idx="42">
                  <c:v>135.4</c:v>
                </c:pt>
                <c:pt idx="43">
                  <c:v>134.6</c:v>
                </c:pt>
                <c:pt idx="44">
                  <c:v>138.4</c:v>
                </c:pt>
                <c:pt idx="45">
                  <c:v>134</c:v>
                </c:pt>
                <c:pt idx="46">
                  <c:v>133.80000000000001</c:v>
                </c:pt>
                <c:pt idx="47">
                  <c:v>133.69999999999999</c:v>
                </c:pt>
                <c:pt idx="48">
                  <c:v>134.4</c:v>
                </c:pt>
                <c:pt idx="49">
                  <c:v>133.9</c:v>
                </c:pt>
                <c:pt idx="50">
                  <c:v>136.5</c:v>
                </c:pt>
                <c:pt idx="51">
                  <c:v>134.30000000000001</c:v>
                </c:pt>
                <c:pt idx="52">
                  <c:v>137.1</c:v>
                </c:pt>
                <c:pt idx="53">
                  <c:v>134.1</c:v>
                </c:pt>
                <c:pt idx="54">
                  <c:v>132.19999999999999</c:v>
                </c:pt>
                <c:pt idx="55">
                  <c:v>134.19999999999999</c:v>
                </c:pt>
                <c:pt idx="56">
                  <c:v>136.1</c:v>
                </c:pt>
                <c:pt idx="57">
                  <c:v>134.80000000000001</c:v>
                </c:pt>
                <c:pt idx="58">
                  <c:v>134.9</c:v>
                </c:pt>
                <c:pt idx="59">
                  <c:v>131.6</c:v>
                </c:pt>
                <c:pt idx="60">
                  <c:v>129.06173999999999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Stregkoder!$C$27:$BK$27</c:f>
              <c:numCache>
                <c:formatCode>General</c:formatCode>
                <c:ptCount val="61"/>
                <c:pt idx="0">
                  <c:v>134.04631479676215</c:v>
                </c:pt>
                <c:pt idx="1">
                  <c:v>135.14740950775018</c:v>
                </c:pt>
                <c:pt idx="2">
                  <c:v>141.85943271812445</c:v>
                </c:pt>
                <c:pt idx="3">
                  <c:v>142.87009042064943</c:v>
                </c:pt>
                <c:pt idx="4">
                  <c:v>142.91553570141954</c:v>
                </c:pt>
                <c:pt idx="5">
                  <c:v>145.93817693264276</c:v>
                </c:pt>
                <c:pt idx="6">
                  <c:v>146.10807162618417</c:v>
                </c:pt>
                <c:pt idx="7">
                  <c:v>146.9777596581811</c:v>
                </c:pt>
                <c:pt idx="8">
                  <c:v>145.14339218798844</c:v>
                </c:pt>
                <c:pt idx="9">
                  <c:v>145.67523921305246</c:v>
                </c:pt>
                <c:pt idx="10">
                  <c:v>145.4207296085969</c:v>
                </c:pt>
                <c:pt idx="11">
                  <c:v>150.39641377348696</c:v>
                </c:pt>
                <c:pt idx="12">
                  <c:v>151.11470210497103</c:v>
                </c:pt>
                <c:pt idx="13">
                  <c:v>149.7937437456668</c:v>
                </c:pt>
                <c:pt idx="14">
                  <c:v>153.11512784244735</c:v>
                </c:pt>
                <c:pt idx="15">
                  <c:v>153.21222705339775</c:v>
                </c:pt>
                <c:pt idx="16">
                  <c:v>152.32326994328778</c:v>
                </c:pt>
                <c:pt idx="17">
                  <c:v>149.41054163004659</c:v>
                </c:pt>
                <c:pt idx="18">
                  <c:v>149.91851551460044</c:v>
                </c:pt>
                <c:pt idx="19">
                  <c:v>152.76313501763403</c:v>
                </c:pt>
                <c:pt idx="20">
                  <c:v>149.16219112051388</c:v>
                </c:pt>
                <c:pt idx="21">
                  <c:v>148.58766340022467</c:v>
                </c:pt>
                <c:pt idx="22">
                  <c:v>146.85975769631779</c:v>
                </c:pt>
                <c:pt idx="23">
                  <c:v>149.22621152974185</c:v>
                </c:pt>
                <c:pt idx="24">
                  <c:v>148.13547437707052</c:v>
                </c:pt>
                <c:pt idx="25">
                  <c:v>147.55026090792072</c:v>
                </c:pt>
                <c:pt idx="26">
                  <c:v>147.9883257591176</c:v>
                </c:pt>
                <c:pt idx="27">
                  <c:v>146.71285022388474</c:v>
                </c:pt>
                <c:pt idx="28">
                  <c:v>145.27741644536414</c:v>
                </c:pt>
                <c:pt idx="29">
                  <c:v>148.804656792674</c:v>
                </c:pt>
                <c:pt idx="30">
                  <c:v>147.73136320743288</c:v>
                </c:pt>
                <c:pt idx="31">
                  <c:v>144.36841732027898</c:v>
                </c:pt>
                <c:pt idx="32">
                  <c:v>144.0690917946948</c:v>
                </c:pt>
                <c:pt idx="33">
                  <c:v>141.67248017992623</c:v>
                </c:pt>
                <c:pt idx="34">
                  <c:v>142.18285150143211</c:v>
                </c:pt>
                <c:pt idx="35">
                  <c:v>141.38997645818827</c:v>
                </c:pt>
                <c:pt idx="36">
                  <c:v>139.76174228859841</c:v>
                </c:pt>
                <c:pt idx="37">
                  <c:v>137.98964278887914</c:v>
                </c:pt>
                <c:pt idx="38">
                  <c:v>137.39809052633038</c:v>
                </c:pt>
                <c:pt idx="39">
                  <c:v>134.18845353756737</c:v>
                </c:pt>
                <c:pt idx="40">
                  <c:v>134.53221323890239</c:v>
                </c:pt>
                <c:pt idx="41">
                  <c:v>136.55185539971882</c:v>
                </c:pt>
                <c:pt idx="42">
                  <c:v>139.79521483733799</c:v>
                </c:pt>
                <c:pt idx="43">
                  <c:v>139.04548982031878</c:v>
                </c:pt>
                <c:pt idx="44">
                  <c:v>139.43185624779065</c:v>
                </c:pt>
                <c:pt idx="45">
                  <c:v>135.74327377044989</c:v>
                </c:pt>
                <c:pt idx="46">
                  <c:v>133.71089142703474</c:v>
                </c:pt>
                <c:pt idx="47">
                  <c:v>136.49558147560541</c:v>
                </c:pt>
                <c:pt idx="48">
                  <c:v>137.05044345783111</c:v>
                </c:pt>
                <c:pt idx="49">
                  <c:v>137.02674232674633</c:v>
                </c:pt>
                <c:pt idx="50">
                  <c:v>138.17897697969212</c:v>
                </c:pt>
                <c:pt idx="51">
                  <c:v>138.33847573344653</c:v>
                </c:pt>
                <c:pt idx="52">
                  <c:v>138.78058679681513</c:v>
                </c:pt>
                <c:pt idx="53">
                  <c:v>136.81354992218911</c:v>
                </c:pt>
                <c:pt idx="54">
                  <c:v>135.5959646079128</c:v>
                </c:pt>
                <c:pt idx="55">
                  <c:v>135.21765595982328</c:v>
                </c:pt>
                <c:pt idx="56">
                  <c:v>136.922612694576</c:v>
                </c:pt>
                <c:pt idx="57">
                  <c:v>134.438372773542</c:v>
                </c:pt>
                <c:pt idx="58">
                  <c:v>134.09263053526487</c:v>
                </c:pt>
                <c:pt idx="59">
                  <c:v>135.60853564023768</c:v>
                </c:pt>
                <c:pt idx="60">
                  <c:v>132.24850513719093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63520"/>
        <c:axId val="184369536"/>
      </c:lineChart>
      <c:catAx>
        <c:axId val="18316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4369536"/>
        <c:crosses val="autoZero"/>
        <c:auto val="1"/>
        <c:lblAlgn val="ctr"/>
        <c:lblOffset val="100"/>
        <c:noMultiLvlLbl val="0"/>
      </c:catAx>
      <c:valAx>
        <c:axId val="18436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1635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Kaffe,te og kakao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officiel!$C$28:$BK$28</c:f>
              <c:numCache>
                <c:formatCode>General</c:formatCode>
                <c:ptCount val="61"/>
                <c:pt idx="0">
                  <c:v>115.7</c:v>
                </c:pt>
                <c:pt idx="1">
                  <c:v>114</c:v>
                </c:pt>
                <c:pt idx="2">
                  <c:v>117.2</c:v>
                </c:pt>
                <c:pt idx="3">
                  <c:v>127.3</c:v>
                </c:pt>
                <c:pt idx="4">
                  <c:v>132.19999999999999</c:v>
                </c:pt>
                <c:pt idx="5">
                  <c:v>136.9</c:v>
                </c:pt>
                <c:pt idx="6">
                  <c:v>138.1</c:v>
                </c:pt>
                <c:pt idx="7">
                  <c:v>139.80000000000001</c:v>
                </c:pt>
                <c:pt idx="8">
                  <c:v>141.9</c:v>
                </c:pt>
                <c:pt idx="9">
                  <c:v>142.19999999999999</c:v>
                </c:pt>
                <c:pt idx="10">
                  <c:v>142.19999999999999</c:v>
                </c:pt>
                <c:pt idx="11">
                  <c:v>138.80000000000001</c:v>
                </c:pt>
                <c:pt idx="12">
                  <c:v>142.1</c:v>
                </c:pt>
                <c:pt idx="13">
                  <c:v>145.6</c:v>
                </c:pt>
                <c:pt idx="14">
                  <c:v>144.80000000000001</c:v>
                </c:pt>
                <c:pt idx="15">
                  <c:v>141.9</c:v>
                </c:pt>
                <c:pt idx="16">
                  <c:v>143.80000000000001</c:v>
                </c:pt>
                <c:pt idx="17">
                  <c:v>141.80000000000001</c:v>
                </c:pt>
                <c:pt idx="18">
                  <c:v>143.6</c:v>
                </c:pt>
                <c:pt idx="19">
                  <c:v>141.1</c:v>
                </c:pt>
                <c:pt idx="20">
                  <c:v>143.69999999999999</c:v>
                </c:pt>
                <c:pt idx="21">
                  <c:v>141.80000000000001</c:v>
                </c:pt>
                <c:pt idx="22">
                  <c:v>138.30000000000001</c:v>
                </c:pt>
                <c:pt idx="23">
                  <c:v>141.4</c:v>
                </c:pt>
                <c:pt idx="24">
                  <c:v>139.4</c:v>
                </c:pt>
                <c:pt idx="25">
                  <c:v>138.1</c:v>
                </c:pt>
                <c:pt idx="26">
                  <c:v>140.80000000000001</c:v>
                </c:pt>
                <c:pt idx="27">
                  <c:v>138.9</c:v>
                </c:pt>
                <c:pt idx="28">
                  <c:v>135.19999999999999</c:v>
                </c:pt>
                <c:pt idx="29">
                  <c:v>133.80000000000001</c:v>
                </c:pt>
                <c:pt idx="30">
                  <c:v>134.6</c:v>
                </c:pt>
                <c:pt idx="31">
                  <c:v>130.4</c:v>
                </c:pt>
                <c:pt idx="32">
                  <c:v>133.19999999999999</c:v>
                </c:pt>
                <c:pt idx="33">
                  <c:v>131</c:v>
                </c:pt>
                <c:pt idx="34">
                  <c:v>130</c:v>
                </c:pt>
                <c:pt idx="35">
                  <c:v>131.5</c:v>
                </c:pt>
                <c:pt idx="36">
                  <c:v>129.4</c:v>
                </c:pt>
                <c:pt idx="37">
                  <c:v>130.69999999999999</c:v>
                </c:pt>
                <c:pt idx="38">
                  <c:v>129</c:v>
                </c:pt>
                <c:pt idx="39">
                  <c:v>132.30000000000001</c:v>
                </c:pt>
                <c:pt idx="40">
                  <c:v>132.19999999999999</c:v>
                </c:pt>
                <c:pt idx="41">
                  <c:v>132.5</c:v>
                </c:pt>
                <c:pt idx="42">
                  <c:v>137.6</c:v>
                </c:pt>
                <c:pt idx="43">
                  <c:v>137.30000000000001</c:v>
                </c:pt>
                <c:pt idx="44">
                  <c:v>139.19999999999999</c:v>
                </c:pt>
                <c:pt idx="45">
                  <c:v>139.30000000000001</c:v>
                </c:pt>
                <c:pt idx="46">
                  <c:v>135.80000000000001</c:v>
                </c:pt>
                <c:pt idx="47">
                  <c:v>139.19999999999999</c:v>
                </c:pt>
                <c:pt idx="48">
                  <c:v>136.80000000000001</c:v>
                </c:pt>
                <c:pt idx="49">
                  <c:v>142.5</c:v>
                </c:pt>
                <c:pt idx="50">
                  <c:v>143.69999999999999</c:v>
                </c:pt>
                <c:pt idx="51">
                  <c:v>144.69999999999999</c:v>
                </c:pt>
                <c:pt idx="52">
                  <c:v>146</c:v>
                </c:pt>
                <c:pt idx="53">
                  <c:v>144.9</c:v>
                </c:pt>
                <c:pt idx="54">
                  <c:v>141.69999999999999</c:v>
                </c:pt>
                <c:pt idx="55">
                  <c:v>143.19999999999999</c:v>
                </c:pt>
                <c:pt idx="56">
                  <c:v>145</c:v>
                </c:pt>
                <c:pt idx="57">
                  <c:v>142.4</c:v>
                </c:pt>
                <c:pt idx="58">
                  <c:v>140.30000000000001</c:v>
                </c:pt>
                <c:pt idx="59">
                  <c:v>143.6</c:v>
                </c:pt>
                <c:pt idx="60">
                  <c:v>139.58014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Stregkoder!$C$28:$BK$28</c:f>
              <c:numCache>
                <c:formatCode>General</c:formatCode>
                <c:ptCount val="61"/>
                <c:pt idx="0">
                  <c:v>115.73639889227795</c:v>
                </c:pt>
                <c:pt idx="1">
                  <c:v>115.87876972111773</c:v>
                </c:pt>
                <c:pt idx="2">
                  <c:v>120.19085059920562</c:v>
                </c:pt>
                <c:pt idx="3">
                  <c:v>122.87456520706129</c:v>
                </c:pt>
                <c:pt idx="4">
                  <c:v>129.99329566456132</c:v>
                </c:pt>
                <c:pt idx="5">
                  <c:v>132.62727664188577</c:v>
                </c:pt>
                <c:pt idx="6">
                  <c:v>134.25798189170038</c:v>
                </c:pt>
                <c:pt idx="7">
                  <c:v>137.04179623999281</c:v>
                </c:pt>
                <c:pt idx="8">
                  <c:v>138.73540160600768</c:v>
                </c:pt>
                <c:pt idx="9">
                  <c:v>138.62190868603085</c:v>
                </c:pt>
                <c:pt idx="10">
                  <c:v>134.84231353324807</c:v>
                </c:pt>
                <c:pt idx="11">
                  <c:v>137.31981879759732</c:v>
                </c:pt>
                <c:pt idx="12">
                  <c:v>137.51687694911365</c:v>
                </c:pt>
                <c:pt idx="13">
                  <c:v>141.62554312714485</c:v>
                </c:pt>
                <c:pt idx="14">
                  <c:v>139.31488598299828</c:v>
                </c:pt>
                <c:pt idx="15">
                  <c:v>138.66419832091168</c:v>
                </c:pt>
                <c:pt idx="16">
                  <c:v>142.95824172765168</c:v>
                </c:pt>
                <c:pt idx="17">
                  <c:v>137.84694798957364</c:v>
                </c:pt>
                <c:pt idx="18">
                  <c:v>138.19826556015124</c:v>
                </c:pt>
                <c:pt idx="19">
                  <c:v>139.6536062715314</c:v>
                </c:pt>
                <c:pt idx="20">
                  <c:v>137.57278009365623</c:v>
                </c:pt>
                <c:pt idx="21">
                  <c:v>132.85358170926588</c:v>
                </c:pt>
                <c:pt idx="22">
                  <c:v>134.04006645121578</c:v>
                </c:pt>
                <c:pt idx="23">
                  <c:v>135.97667711028814</c:v>
                </c:pt>
                <c:pt idx="24">
                  <c:v>135.21256832272869</c:v>
                </c:pt>
                <c:pt idx="25">
                  <c:v>130.99619195629558</c:v>
                </c:pt>
                <c:pt idx="26">
                  <c:v>134.01228379881488</c:v>
                </c:pt>
                <c:pt idx="27">
                  <c:v>132.93873148256634</c:v>
                </c:pt>
                <c:pt idx="28">
                  <c:v>129.95156736184117</c:v>
                </c:pt>
                <c:pt idx="29">
                  <c:v>131.49122461914018</c:v>
                </c:pt>
                <c:pt idx="30">
                  <c:v>130.03606634310862</c:v>
                </c:pt>
                <c:pt idx="31">
                  <c:v>131.7926749496599</c:v>
                </c:pt>
                <c:pt idx="32">
                  <c:v>128.33674906261172</c:v>
                </c:pt>
                <c:pt idx="33">
                  <c:v>127.33177914936338</c:v>
                </c:pt>
                <c:pt idx="34">
                  <c:v>127.44448385965981</c:v>
                </c:pt>
                <c:pt idx="35">
                  <c:v>123.6240411707595</c:v>
                </c:pt>
                <c:pt idx="36">
                  <c:v>122.27478812354278</c:v>
                </c:pt>
                <c:pt idx="37">
                  <c:v>125.48042868457911</c:v>
                </c:pt>
                <c:pt idx="38">
                  <c:v>124.78359312670003</c:v>
                </c:pt>
                <c:pt idx="39">
                  <c:v>124.42668564752923</c:v>
                </c:pt>
                <c:pt idx="40">
                  <c:v>123.37524786155541</c:v>
                </c:pt>
                <c:pt idx="41">
                  <c:v>128.59193706426348</c:v>
                </c:pt>
                <c:pt idx="42">
                  <c:v>132.63123802779913</c:v>
                </c:pt>
                <c:pt idx="43">
                  <c:v>134.73492368574139</c:v>
                </c:pt>
                <c:pt idx="44">
                  <c:v>132.21853996553875</c:v>
                </c:pt>
                <c:pt idx="45">
                  <c:v>132.37793637590346</c:v>
                </c:pt>
                <c:pt idx="46">
                  <c:v>132.33736375081372</c:v>
                </c:pt>
                <c:pt idx="47">
                  <c:v>133.08913646442963</c:v>
                </c:pt>
                <c:pt idx="48">
                  <c:v>133.31652700829258</c:v>
                </c:pt>
                <c:pt idx="49">
                  <c:v>135.40444560539726</c:v>
                </c:pt>
                <c:pt idx="50">
                  <c:v>136.96536212075122</c:v>
                </c:pt>
                <c:pt idx="51">
                  <c:v>136.43417808401506</c:v>
                </c:pt>
                <c:pt idx="52">
                  <c:v>137.34748035733702</c:v>
                </c:pt>
                <c:pt idx="53">
                  <c:v>137.51391294823893</c:v>
                </c:pt>
                <c:pt idx="54">
                  <c:v>137.93078016377552</c:v>
                </c:pt>
                <c:pt idx="55">
                  <c:v>139.40152737397659</c:v>
                </c:pt>
                <c:pt idx="56">
                  <c:v>135.04827954605156</c:v>
                </c:pt>
                <c:pt idx="57">
                  <c:v>136.21368666914555</c:v>
                </c:pt>
                <c:pt idx="58">
                  <c:v>132.61323004572517</c:v>
                </c:pt>
                <c:pt idx="59">
                  <c:v>134.85613011726579</c:v>
                </c:pt>
                <c:pt idx="60">
                  <c:v>131.74564274961713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03072"/>
        <c:axId val="184404608"/>
      </c:lineChart>
      <c:catAx>
        <c:axId val="18440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4404608"/>
        <c:crosses val="autoZero"/>
        <c:auto val="1"/>
        <c:lblAlgn val="ctr"/>
        <c:lblOffset val="100"/>
        <c:noMultiLvlLbl val="0"/>
      </c:catAx>
      <c:valAx>
        <c:axId val="184404608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4030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Kaffe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officiel!$C$29:$BK$29</c:f>
              <c:numCache>
                <c:formatCode>General</c:formatCode>
                <c:ptCount val="61"/>
                <c:pt idx="0">
                  <c:v>115.9</c:v>
                </c:pt>
                <c:pt idx="1">
                  <c:v>113.8</c:v>
                </c:pt>
                <c:pt idx="2">
                  <c:v>117.5</c:v>
                </c:pt>
                <c:pt idx="3">
                  <c:v>129.30000000000001</c:v>
                </c:pt>
                <c:pt idx="4">
                  <c:v>135</c:v>
                </c:pt>
                <c:pt idx="5">
                  <c:v>140.30000000000001</c:v>
                </c:pt>
                <c:pt idx="6">
                  <c:v>141.69999999999999</c:v>
                </c:pt>
                <c:pt idx="7">
                  <c:v>143.69999999999999</c:v>
                </c:pt>
                <c:pt idx="8">
                  <c:v>145.5</c:v>
                </c:pt>
                <c:pt idx="9">
                  <c:v>145.69999999999999</c:v>
                </c:pt>
                <c:pt idx="10">
                  <c:v>145.69999999999999</c:v>
                </c:pt>
                <c:pt idx="11">
                  <c:v>141.80000000000001</c:v>
                </c:pt>
                <c:pt idx="12">
                  <c:v>145.4</c:v>
                </c:pt>
                <c:pt idx="13">
                  <c:v>149.5</c:v>
                </c:pt>
                <c:pt idx="14">
                  <c:v>148.19999999999999</c:v>
                </c:pt>
                <c:pt idx="15">
                  <c:v>144.6</c:v>
                </c:pt>
                <c:pt idx="16">
                  <c:v>147</c:v>
                </c:pt>
                <c:pt idx="17">
                  <c:v>144.4</c:v>
                </c:pt>
                <c:pt idx="18">
                  <c:v>146.80000000000001</c:v>
                </c:pt>
                <c:pt idx="19">
                  <c:v>143.6</c:v>
                </c:pt>
                <c:pt idx="20">
                  <c:v>146.9</c:v>
                </c:pt>
                <c:pt idx="21">
                  <c:v>145.6</c:v>
                </c:pt>
                <c:pt idx="22">
                  <c:v>141</c:v>
                </c:pt>
                <c:pt idx="23">
                  <c:v>144</c:v>
                </c:pt>
                <c:pt idx="24">
                  <c:v>142.4</c:v>
                </c:pt>
                <c:pt idx="25">
                  <c:v>141.1</c:v>
                </c:pt>
                <c:pt idx="26">
                  <c:v>144.4</c:v>
                </c:pt>
                <c:pt idx="27">
                  <c:v>141.19999999999999</c:v>
                </c:pt>
                <c:pt idx="28">
                  <c:v>136.5</c:v>
                </c:pt>
                <c:pt idx="29">
                  <c:v>134.69999999999999</c:v>
                </c:pt>
                <c:pt idx="30">
                  <c:v>135.69999999999999</c:v>
                </c:pt>
                <c:pt idx="31">
                  <c:v>130.30000000000001</c:v>
                </c:pt>
                <c:pt idx="32">
                  <c:v>133.9</c:v>
                </c:pt>
                <c:pt idx="33">
                  <c:v>132.19999999999999</c:v>
                </c:pt>
                <c:pt idx="34">
                  <c:v>131.1</c:v>
                </c:pt>
                <c:pt idx="35">
                  <c:v>133</c:v>
                </c:pt>
                <c:pt idx="36">
                  <c:v>129</c:v>
                </c:pt>
                <c:pt idx="37">
                  <c:v>131.4</c:v>
                </c:pt>
                <c:pt idx="38">
                  <c:v>129.30000000000001</c:v>
                </c:pt>
                <c:pt idx="39">
                  <c:v>133.1</c:v>
                </c:pt>
                <c:pt idx="40">
                  <c:v>133.1</c:v>
                </c:pt>
                <c:pt idx="41">
                  <c:v>133.5</c:v>
                </c:pt>
                <c:pt idx="42">
                  <c:v>139.69999999999999</c:v>
                </c:pt>
                <c:pt idx="43">
                  <c:v>139</c:v>
                </c:pt>
                <c:pt idx="44">
                  <c:v>141.30000000000001</c:v>
                </c:pt>
                <c:pt idx="45">
                  <c:v>141.5</c:v>
                </c:pt>
                <c:pt idx="46">
                  <c:v>137.1</c:v>
                </c:pt>
                <c:pt idx="47">
                  <c:v>141.5</c:v>
                </c:pt>
                <c:pt idx="48">
                  <c:v>138.5</c:v>
                </c:pt>
                <c:pt idx="49">
                  <c:v>145.19999999999999</c:v>
                </c:pt>
                <c:pt idx="50">
                  <c:v>146.69999999999999</c:v>
                </c:pt>
                <c:pt idx="51">
                  <c:v>147.30000000000001</c:v>
                </c:pt>
                <c:pt idx="52">
                  <c:v>148.80000000000001</c:v>
                </c:pt>
                <c:pt idx="53">
                  <c:v>147.80000000000001</c:v>
                </c:pt>
                <c:pt idx="54">
                  <c:v>144.19999999999999</c:v>
                </c:pt>
                <c:pt idx="55">
                  <c:v>144.4</c:v>
                </c:pt>
                <c:pt idx="56">
                  <c:v>147.5</c:v>
                </c:pt>
                <c:pt idx="57">
                  <c:v>144.19999999999999</c:v>
                </c:pt>
                <c:pt idx="58">
                  <c:v>142.69999999999999</c:v>
                </c:pt>
                <c:pt idx="59">
                  <c:v>146.1</c:v>
                </c:pt>
                <c:pt idx="60">
                  <c:v>141.14121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Stregkoder!$C$29:$BK$29</c:f>
              <c:numCache>
                <c:formatCode>General</c:formatCode>
                <c:ptCount val="61"/>
                <c:pt idx="0">
                  <c:v>115.90741288469201</c:v>
                </c:pt>
                <c:pt idx="1">
                  <c:v>116.04159212917</c:v>
                </c:pt>
                <c:pt idx="2">
                  <c:v>120.774148536778</c:v>
                </c:pt>
                <c:pt idx="3">
                  <c:v>124.047691765811</c:v>
                </c:pt>
                <c:pt idx="4">
                  <c:v>132.183983408399</c:v>
                </c:pt>
                <c:pt idx="5">
                  <c:v>135.19568437717501</c:v>
                </c:pt>
                <c:pt idx="6">
                  <c:v>137.02248206945598</c:v>
                </c:pt>
                <c:pt idx="7">
                  <c:v>140.13571995396899</c:v>
                </c:pt>
                <c:pt idx="8">
                  <c:v>141.40187723715201</c:v>
                </c:pt>
                <c:pt idx="9">
                  <c:v>141.31583038619399</c:v>
                </c:pt>
                <c:pt idx="10">
                  <c:v>137.00134256696299</c:v>
                </c:pt>
                <c:pt idx="11">
                  <c:v>140.47078055860601</c:v>
                </c:pt>
                <c:pt idx="12">
                  <c:v>140.548373648075</c:v>
                </c:pt>
                <c:pt idx="13">
                  <c:v>144.64211207248511</c:v>
                </c:pt>
                <c:pt idx="14">
                  <c:v>142.11291597901328</c:v>
                </c:pt>
                <c:pt idx="15">
                  <c:v>140.65266054132186</c:v>
                </c:pt>
                <c:pt idx="16">
                  <c:v>146.29781407857155</c:v>
                </c:pt>
                <c:pt idx="17">
                  <c:v>139.89528752024449</c:v>
                </c:pt>
                <c:pt idx="18">
                  <c:v>140.40275147813821</c:v>
                </c:pt>
                <c:pt idx="19">
                  <c:v>141.9808286174588</c:v>
                </c:pt>
                <c:pt idx="20">
                  <c:v>139.7839872631526</c:v>
                </c:pt>
                <c:pt idx="21">
                  <c:v>134.42019751510898</c:v>
                </c:pt>
                <c:pt idx="22">
                  <c:v>134.947436629175</c:v>
                </c:pt>
                <c:pt idx="23">
                  <c:v>137.11491742822619</c:v>
                </c:pt>
                <c:pt idx="24">
                  <c:v>136.40309613504814</c:v>
                </c:pt>
                <c:pt idx="25">
                  <c:v>132.39240861877011</c:v>
                </c:pt>
                <c:pt idx="26">
                  <c:v>135.05958019935636</c:v>
                </c:pt>
                <c:pt idx="27">
                  <c:v>132.62759483712614</c:v>
                </c:pt>
                <c:pt idx="28">
                  <c:v>130.01517545932847</c:v>
                </c:pt>
                <c:pt idx="29">
                  <c:v>130.8849634421432</c:v>
                </c:pt>
                <c:pt idx="30">
                  <c:v>129.22943906435216</c:v>
                </c:pt>
                <c:pt idx="31">
                  <c:v>131.16494443727004</c:v>
                </c:pt>
                <c:pt idx="32">
                  <c:v>126.90751736039329</c:v>
                </c:pt>
                <c:pt idx="33">
                  <c:v>126.46247497863347</c:v>
                </c:pt>
                <c:pt idx="34">
                  <c:v>127.3238468904167</c:v>
                </c:pt>
                <c:pt idx="35">
                  <c:v>122.08971908397454</c:v>
                </c:pt>
                <c:pt idx="36">
                  <c:v>118.86840992533963</c:v>
                </c:pt>
                <c:pt idx="37">
                  <c:v>124.60889827218207</c:v>
                </c:pt>
                <c:pt idx="38">
                  <c:v>123.04026318744333</c:v>
                </c:pt>
                <c:pt idx="39">
                  <c:v>122.15048559178818</c:v>
                </c:pt>
                <c:pt idx="40">
                  <c:v>121.54201008822137</c:v>
                </c:pt>
                <c:pt idx="41">
                  <c:v>127.28104824046271</c:v>
                </c:pt>
                <c:pt idx="42">
                  <c:v>131.7441409937245</c:v>
                </c:pt>
                <c:pt idx="43">
                  <c:v>133.79251709408089</c:v>
                </c:pt>
                <c:pt idx="44">
                  <c:v>132.34762402407443</c:v>
                </c:pt>
                <c:pt idx="45">
                  <c:v>131.44674411893229</c:v>
                </c:pt>
                <c:pt idx="46">
                  <c:v>131.81508166076793</c:v>
                </c:pt>
                <c:pt idx="47">
                  <c:v>132.4841443928737</c:v>
                </c:pt>
                <c:pt idx="48">
                  <c:v>134.17030467450562</c:v>
                </c:pt>
                <c:pt idx="49">
                  <c:v>136.27697971335235</c:v>
                </c:pt>
                <c:pt idx="50">
                  <c:v>137.62649147182947</c:v>
                </c:pt>
                <c:pt idx="51">
                  <c:v>136.58825482019722</c:v>
                </c:pt>
                <c:pt idx="52">
                  <c:v>137.51047440937745</c:v>
                </c:pt>
                <c:pt idx="53">
                  <c:v>138.68521592898551</c:v>
                </c:pt>
                <c:pt idx="54">
                  <c:v>137.995822069507</c:v>
                </c:pt>
                <c:pt idx="55">
                  <c:v>139.72193645617497</c:v>
                </c:pt>
                <c:pt idx="56">
                  <c:v>135.17224825872341</c:v>
                </c:pt>
                <c:pt idx="57">
                  <c:v>135.92782310320268</c:v>
                </c:pt>
                <c:pt idx="58">
                  <c:v>133.49768779728984</c:v>
                </c:pt>
                <c:pt idx="59">
                  <c:v>135.12904026659189</c:v>
                </c:pt>
                <c:pt idx="60">
                  <c:v>130.68025499387832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95488"/>
        <c:axId val="184505472"/>
      </c:lineChart>
      <c:catAx>
        <c:axId val="18449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84505472"/>
        <c:crosses val="autoZero"/>
        <c:auto val="1"/>
        <c:lblAlgn val="ctr"/>
        <c:lblOffset val="100"/>
        <c:noMultiLvlLbl val="0"/>
      </c:catAx>
      <c:valAx>
        <c:axId val="184505472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4954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officiel!$C$30:$BK$30</c:f>
              <c:numCache>
                <c:formatCode>General</c:formatCode>
                <c:ptCount val="61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115.3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116.9</c:v>
                </c:pt>
                <c:pt idx="13">
                  <c:v>117.4</c:v>
                </c:pt>
                <c:pt idx="14">
                  <c:v>118.2</c:v>
                </c:pt>
                <c:pt idx="15">
                  <c:v>118.1</c:v>
                </c:pt>
                <c:pt idx="16">
                  <c:v>118.1</c:v>
                </c:pt>
                <c:pt idx="17">
                  <c:v>118.1</c:v>
                </c:pt>
                <c:pt idx="18">
                  <c:v>118.1</c:v>
                </c:pt>
                <c:pt idx="19">
                  <c:v>118.1</c:v>
                </c:pt>
                <c:pt idx="20">
                  <c:v>118.1</c:v>
                </c:pt>
                <c:pt idx="21">
                  <c:v>114.4</c:v>
                </c:pt>
                <c:pt idx="22">
                  <c:v>114.4</c:v>
                </c:pt>
                <c:pt idx="23">
                  <c:v>118.2</c:v>
                </c:pt>
                <c:pt idx="24">
                  <c:v>114.4</c:v>
                </c:pt>
                <c:pt idx="25">
                  <c:v>112.9</c:v>
                </c:pt>
                <c:pt idx="26">
                  <c:v>112.9</c:v>
                </c:pt>
                <c:pt idx="27">
                  <c:v>116.5</c:v>
                </c:pt>
                <c:pt idx="28">
                  <c:v>116.5</c:v>
                </c:pt>
                <c:pt idx="29">
                  <c:v>116.5</c:v>
                </c:pt>
                <c:pt idx="30">
                  <c:v>116.5</c:v>
                </c:pt>
                <c:pt idx="31">
                  <c:v>116.5</c:v>
                </c:pt>
                <c:pt idx="32">
                  <c:v>116.5</c:v>
                </c:pt>
                <c:pt idx="33">
                  <c:v>112</c:v>
                </c:pt>
                <c:pt idx="34">
                  <c:v>111.9</c:v>
                </c:pt>
                <c:pt idx="35">
                  <c:v>112</c:v>
                </c:pt>
                <c:pt idx="36">
                  <c:v>117.7</c:v>
                </c:pt>
                <c:pt idx="37">
                  <c:v>113.9</c:v>
                </c:pt>
                <c:pt idx="38">
                  <c:v>114</c:v>
                </c:pt>
                <c:pt idx="39">
                  <c:v>114.6</c:v>
                </c:pt>
                <c:pt idx="40">
                  <c:v>114.6</c:v>
                </c:pt>
                <c:pt idx="41">
                  <c:v>114.7</c:v>
                </c:pt>
                <c:pt idx="42">
                  <c:v>115</c:v>
                </c:pt>
                <c:pt idx="43">
                  <c:v>116.6</c:v>
                </c:pt>
                <c:pt idx="44">
                  <c:v>116.6</c:v>
                </c:pt>
                <c:pt idx="45">
                  <c:v>116.5</c:v>
                </c:pt>
                <c:pt idx="46">
                  <c:v>116.6</c:v>
                </c:pt>
                <c:pt idx="47">
                  <c:v>115.6</c:v>
                </c:pt>
                <c:pt idx="48">
                  <c:v>115.6</c:v>
                </c:pt>
                <c:pt idx="49">
                  <c:v>116.3</c:v>
                </c:pt>
                <c:pt idx="50">
                  <c:v>116.1</c:v>
                </c:pt>
                <c:pt idx="51">
                  <c:v>119.4</c:v>
                </c:pt>
                <c:pt idx="52">
                  <c:v>120.3</c:v>
                </c:pt>
                <c:pt idx="53">
                  <c:v>118.1</c:v>
                </c:pt>
                <c:pt idx="54">
                  <c:v>116.9</c:v>
                </c:pt>
                <c:pt idx="55">
                  <c:v>125.1</c:v>
                </c:pt>
                <c:pt idx="56">
                  <c:v>120.5</c:v>
                </c:pt>
                <c:pt idx="57">
                  <c:v>121</c:v>
                </c:pt>
                <c:pt idx="58">
                  <c:v>115.1</c:v>
                </c:pt>
                <c:pt idx="59">
                  <c:v>119</c:v>
                </c:pt>
                <c:pt idx="60">
                  <c:v>119.07832000000001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Stregkoder!$C$30:$BK$30</c:f>
              <c:numCache>
                <c:formatCode>General</c:formatCode>
                <c:ptCount val="61"/>
                <c:pt idx="0">
                  <c:v>110.51613411227</c:v>
                </c:pt>
                <c:pt idx="1">
                  <c:v>110.51613411227</c:v>
                </c:pt>
                <c:pt idx="2">
                  <c:v>112.956887251648</c:v>
                </c:pt>
                <c:pt idx="3">
                  <c:v>111.20627030485801</c:v>
                </c:pt>
                <c:pt idx="4">
                  <c:v>112.36976374140801</c:v>
                </c:pt>
                <c:pt idx="5">
                  <c:v>112.46062598253198</c:v>
                </c:pt>
                <c:pt idx="6">
                  <c:v>113.264905371144</c:v>
                </c:pt>
                <c:pt idx="7">
                  <c:v>114.17909303922198</c:v>
                </c:pt>
                <c:pt idx="8">
                  <c:v>118.844208385267</c:v>
                </c:pt>
                <c:pt idx="9">
                  <c:v>118.59928165355001</c:v>
                </c:pt>
                <c:pt idx="10">
                  <c:v>118.26390286896199</c:v>
                </c:pt>
                <c:pt idx="11">
                  <c:v>113.80287280803799</c:v>
                </c:pt>
                <c:pt idx="12">
                  <c:v>114.362003741553</c:v>
                </c:pt>
                <c:pt idx="13">
                  <c:v>118.53824108558591</c:v>
                </c:pt>
                <c:pt idx="14">
                  <c:v>116.84514592879333</c:v>
                </c:pt>
                <c:pt idx="15">
                  <c:v>119.27111855036327</c:v>
                </c:pt>
                <c:pt idx="16">
                  <c:v>118.50947904164492</c:v>
                </c:pt>
                <c:pt idx="17">
                  <c:v>118.02973043594909</c:v>
                </c:pt>
                <c:pt idx="18">
                  <c:v>117.38790799855074</c:v>
                </c:pt>
                <c:pt idx="19">
                  <c:v>118.29365506818385</c:v>
                </c:pt>
                <c:pt idx="20">
                  <c:v>116.31983550080689</c:v>
                </c:pt>
                <c:pt idx="21">
                  <c:v>114.2255355624882</c:v>
                </c:pt>
                <c:pt idx="22">
                  <c:v>117.84434962788401</c:v>
                </c:pt>
                <c:pt idx="23">
                  <c:v>119.20032847004727</c:v>
                </c:pt>
                <c:pt idx="24">
                  <c:v>118.21457374259657</c:v>
                </c:pt>
                <c:pt idx="25">
                  <c:v>112.80496845501899</c:v>
                </c:pt>
                <c:pt idx="26">
                  <c:v>117.36109998454714</c:v>
                </c:pt>
                <c:pt idx="27">
                  <c:v>121.69897194657435</c:v>
                </c:pt>
                <c:pt idx="28">
                  <c:v>116.76795836079367</c:v>
                </c:pt>
                <c:pt idx="29">
                  <c:v>121.21128954405665</c:v>
                </c:pt>
                <c:pt idx="30">
                  <c:v>121.1314355994935</c:v>
                </c:pt>
                <c:pt idx="31">
                  <c:v>122.45238888940804</c:v>
                </c:pt>
                <c:pt idx="32">
                  <c:v>122.03708927039294</c:v>
                </c:pt>
                <c:pt idx="33">
                  <c:v>118.35562737198624</c:v>
                </c:pt>
                <c:pt idx="34">
                  <c:v>115.38340563020562</c:v>
                </c:pt>
                <c:pt idx="35">
                  <c:v>117.27572541939024</c:v>
                </c:pt>
                <c:pt idx="36">
                  <c:v>123.65652253755012</c:v>
                </c:pt>
                <c:pt idx="37">
                  <c:v>113.68414335229136</c:v>
                </c:pt>
                <c:pt idx="38">
                  <c:v>117.67100275803352</c:v>
                </c:pt>
                <c:pt idx="39">
                  <c:v>120.50591509677264</c:v>
                </c:pt>
                <c:pt idx="40">
                  <c:v>117.34430222548932</c:v>
                </c:pt>
                <c:pt idx="41">
                  <c:v>120.56857185674239</c:v>
                </c:pt>
                <c:pt idx="42">
                  <c:v>122.81507699863886</c:v>
                </c:pt>
                <c:pt idx="43">
                  <c:v>124.8579322135682</c:v>
                </c:pt>
                <c:pt idx="44">
                  <c:v>116.56203869826452</c:v>
                </c:pt>
                <c:pt idx="45">
                  <c:v>122.27175496991336</c:v>
                </c:pt>
                <c:pt idx="46">
                  <c:v>120.11582823077568</c:v>
                </c:pt>
                <c:pt idx="47">
                  <c:v>121.71954203721744</c:v>
                </c:pt>
                <c:pt idx="48">
                  <c:v>114.16087634363038</c:v>
                </c:pt>
                <c:pt idx="49">
                  <c:v>118.21926124938352</c:v>
                </c:pt>
                <c:pt idx="50">
                  <c:v>119.15941031433624</c:v>
                </c:pt>
                <c:pt idx="51">
                  <c:v>120.60481258581058</c:v>
                </c:pt>
                <c:pt idx="52">
                  <c:v>120.71881363692734</c:v>
                </c:pt>
                <c:pt idx="53">
                  <c:v>115.25442337812601</c:v>
                </c:pt>
                <c:pt idx="54">
                  <c:v>121.80644713802836</c:v>
                </c:pt>
                <c:pt idx="55">
                  <c:v>122.18033542414138</c:v>
                </c:pt>
                <c:pt idx="56">
                  <c:v>118.21615607354698</c:v>
                </c:pt>
                <c:pt idx="57">
                  <c:v>121.73794331053482</c:v>
                </c:pt>
                <c:pt idx="58">
                  <c:v>111.39378305854507</c:v>
                </c:pt>
                <c:pt idx="59">
                  <c:v>117.06643939761116</c:v>
                </c:pt>
                <c:pt idx="60">
                  <c:v>120.66034200844871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47200"/>
        <c:axId val="184548736"/>
      </c:lineChart>
      <c:catAx>
        <c:axId val="18454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4548736"/>
        <c:crosses val="autoZero"/>
        <c:auto val="1"/>
        <c:lblAlgn val="ctr"/>
        <c:lblOffset val="100"/>
        <c:noMultiLvlLbl val="0"/>
      </c:catAx>
      <c:valAx>
        <c:axId val="18454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5472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Kakao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officiel!$C$31:$BK$31</c:f>
              <c:numCache>
                <c:formatCode>General</c:formatCode>
                <c:ptCount val="61"/>
                <c:pt idx="0">
                  <c:v>127.4</c:v>
                </c:pt>
                <c:pt idx="1">
                  <c:v>131.1</c:v>
                </c:pt>
                <c:pt idx="2">
                  <c:v>131.6</c:v>
                </c:pt>
                <c:pt idx="3">
                  <c:v>131.6</c:v>
                </c:pt>
                <c:pt idx="4">
                  <c:v>132.6</c:v>
                </c:pt>
                <c:pt idx="5">
                  <c:v>137.4</c:v>
                </c:pt>
                <c:pt idx="6">
                  <c:v>137.4</c:v>
                </c:pt>
                <c:pt idx="7">
                  <c:v>137.4</c:v>
                </c:pt>
                <c:pt idx="8">
                  <c:v>137.4</c:v>
                </c:pt>
                <c:pt idx="9">
                  <c:v>136.9</c:v>
                </c:pt>
                <c:pt idx="10">
                  <c:v>136.9</c:v>
                </c:pt>
                <c:pt idx="11">
                  <c:v>136.9</c:v>
                </c:pt>
                <c:pt idx="12">
                  <c:v>138.69999999999999</c:v>
                </c:pt>
                <c:pt idx="13">
                  <c:v>144.5</c:v>
                </c:pt>
                <c:pt idx="14">
                  <c:v>144.80000000000001</c:v>
                </c:pt>
                <c:pt idx="15">
                  <c:v>144.6</c:v>
                </c:pt>
                <c:pt idx="16">
                  <c:v>144.6</c:v>
                </c:pt>
                <c:pt idx="17">
                  <c:v>144.6</c:v>
                </c:pt>
                <c:pt idx="18">
                  <c:v>145.1</c:v>
                </c:pt>
                <c:pt idx="19">
                  <c:v>145.1</c:v>
                </c:pt>
                <c:pt idx="20">
                  <c:v>145.1</c:v>
                </c:pt>
                <c:pt idx="21">
                  <c:v>142.69999999999999</c:v>
                </c:pt>
                <c:pt idx="22">
                  <c:v>145</c:v>
                </c:pt>
                <c:pt idx="23">
                  <c:v>144.5</c:v>
                </c:pt>
                <c:pt idx="24">
                  <c:v>144.5</c:v>
                </c:pt>
                <c:pt idx="25">
                  <c:v>145</c:v>
                </c:pt>
                <c:pt idx="26">
                  <c:v>145.4</c:v>
                </c:pt>
                <c:pt idx="27">
                  <c:v>145.30000000000001</c:v>
                </c:pt>
                <c:pt idx="28">
                  <c:v>146.69999999999999</c:v>
                </c:pt>
                <c:pt idx="29">
                  <c:v>147.69999999999999</c:v>
                </c:pt>
                <c:pt idx="30">
                  <c:v>147.69999999999999</c:v>
                </c:pt>
                <c:pt idx="31">
                  <c:v>147.69999999999999</c:v>
                </c:pt>
                <c:pt idx="32">
                  <c:v>147.69999999999999</c:v>
                </c:pt>
                <c:pt idx="33">
                  <c:v>147.69999999999999</c:v>
                </c:pt>
                <c:pt idx="34">
                  <c:v>145.9</c:v>
                </c:pt>
                <c:pt idx="35">
                  <c:v>143.19999999999999</c:v>
                </c:pt>
                <c:pt idx="36">
                  <c:v>145.80000000000001</c:v>
                </c:pt>
                <c:pt idx="37">
                  <c:v>145.69999999999999</c:v>
                </c:pt>
                <c:pt idx="38">
                  <c:v>145.6</c:v>
                </c:pt>
                <c:pt idx="39">
                  <c:v>145.6</c:v>
                </c:pt>
                <c:pt idx="40">
                  <c:v>140.9</c:v>
                </c:pt>
                <c:pt idx="41">
                  <c:v>140.9</c:v>
                </c:pt>
                <c:pt idx="42">
                  <c:v>141.6</c:v>
                </c:pt>
                <c:pt idx="43">
                  <c:v>141.6</c:v>
                </c:pt>
                <c:pt idx="44">
                  <c:v>141.6</c:v>
                </c:pt>
                <c:pt idx="45">
                  <c:v>141.19999999999999</c:v>
                </c:pt>
                <c:pt idx="46">
                  <c:v>141.19999999999999</c:v>
                </c:pt>
                <c:pt idx="47">
                  <c:v>143.19999999999999</c:v>
                </c:pt>
                <c:pt idx="48">
                  <c:v>144.30000000000001</c:v>
                </c:pt>
                <c:pt idx="49">
                  <c:v>144.19999999999999</c:v>
                </c:pt>
                <c:pt idx="50">
                  <c:v>144.19999999999999</c:v>
                </c:pt>
                <c:pt idx="51">
                  <c:v>145.1</c:v>
                </c:pt>
                <c:pt idx="52">
                  <c:v>145.1</c:v>
                </c:pt>
                <c:pt idx="53">
                  <c:v>145.30000000000001</c:v>
                </c:pt>
                <c:pt idx="54">
                  <c:v>145.30000000000001</c:v>
                </c:pt>
                <c:pt idx="55">
                  <c:v>145.30000000000001</c:v>
                </c:pt>
                <c:pt idx="56">
                  <c:v>143.9</c:v>
                </c:pt>
                <c:pt idx="57">
                  <c:v>143.9</c:v>
                </c:pt>
                <c:pt idx="58">
                  <c:v>146.1</c:v>
                </c:pt>
                <c:pt idx="59">
                  <c:v>146.19999999999999</c:v>
                </c:pt>
                <c:pt idx="60">
                  <c:v>146.2423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Stregkoder!$C$31:$BK$31</c:f>
              <c:numCache>
                <c:formatCode>General</c:formatCode>
                <c:ptCount val="61"/>
                <c:pt idx="0">
                  <c:v>127.35421806871</c:v>
                </c:pt>
                <c:pt idx="1">
                  <c:v>128.45114985152</c:v>
                </c:pt>
                <c:pt idx="2">
                  <c:v>126.97149820237999</c:v>
                </c:pt>
                <c:pt idx="3">
                  <c:v>130.41323134459998</c:v>
                </c:pt>
                <c:pt idx="4">
                  <c:v>130.56233870189001</c:v>
                </c:pt>
                <c:pt idx="5">
                  <c:v>132.2021779506</c:v>
                </c:pt>
                <c:pt idx="6">
                  <c:v>130.93483252964</c:v>
                </c:pt>
                <c:pt idx="7">
                  <c:v>131.15203212473</c:v>
                </c:pt>
                <c:pt idx="8">
                  <c:v>133.21981522423002</c:v>
                </c:pt>
                <c:pt idx="9">
                  <c:v>132.79831450992</c:v>
                </c:pt>
                <c:pt idx="10">
                  <c:v>131.18216110952</c:v>
                </c:pt>
                <c:pt idx="11">
                  <c:v>132.58172506033</c:v>
                </c:pt>
                <c:pt idx="12">
                  <c:v>135.14445818943</c:v>
                </c:pt>
                <c:pt idx="13">
                  <c:v>137.05277902573965</c:v>
                </c:pt>
                <c:pt idx="14">
                  <c:v>137.33605532455053</c:v>
                </c:pt>
                <c:pt idx="15">
                  <c:v>137.38300450932553</c:v>
                </c:pt>
                <c:pt idx="16">
                  <c:v>138.36103143879663</c:v>
                </c:pt>
                <c:pt idx="17">
                  <c:v>138.15863909821212</c:v>
                </c:pt>
                <c:pt idx="18">
                  <c:v>140.68458362289331</c:v>
                </c:pt>
                <c:pt idx="19">
                  <c:v>141.8319735873674</c:v>
                </c:pt>
                <c:pt idx="20">
                  <c:v>142.91408877853598</c:v>
                </c:pt>
                <c:pt idx="21">
                  <c:v>139.8759197284252</c:v>
                </c:pt>
                <c:pt idx="22">
                  <c:v>141.17957722990374</c:v>
                </c:pt>
                <c:pt idx="23">
                  <c:v>140.20298283168947</c:v>
                </c:pt>
                <c:pt idx="24">
                  <c:v>139.95315478628046</c:v>
                </c:pt>
                <c:pt idx="25">
                  <c:v>139.24202481618039</c:v>
                </c:pt>
                <c:pt idx="26">
                  <c:v>140.90510214982126</c:v>
                </c:pt>
                <c:pt idx="27">
                  <c:v>143.64972346833503</c:v>
                </c:pt>
                <c:pt idx="28">
                  <c:v>143.63033995639714</c:v>
                </c:pt>
                <c:pt idx="29">
                  <c:v>144.79435833538557</c:v>
                </c:pt>
                <c:pt idx="30">
                  <c:v>141.24608401614256</c:v>
                </c:pt>
                <c:pt idx="31">
                  <c:v>140.21197015542671</c:v>
                </c:pt>
                <c:pt idx="32">
                  <c:v>141.14205683618994</c:v>
                </c:pt>
                <c:pt idx="33">
                  <c:v>141.7248917492974</c:v>
                </c:pt>
                <c:pt idx="34">
                  <c:v>140.52645888954697</c:v>
                </c:pt>
                <c:pt idx="35">
                  <c:v>141.44673485415964</c:v>
                </c:pt>
                <c:pt idx="36">
                  <c:v>143.76857168737951</c:v>
                </c:pt>
                <c:pt idx="37">
                  <c:v>144.50327221927353</c:v>
                </c:pt>
                <c:pt idx="38">
                  <c:v>143.36755801037188</c:v>
                </c:pt>
                <c:pt idx="39">
                  <c:v>140.51858248638612</c:v>
                </c:pt>
                <c:pt idx="40">
                  <c:v>138.90446397833756</c:v>
                </c:pt>
                <c:pt idx="41">
                  <c:v>135.60106475296232</c:v>
                </c:pt>
                <c:pt idx="42">
                  <c:v>134.030249338706</c:v>
                </c:pt>
                <c:pt idx="43">
                  <c:v>136.94947018681825</c:v>
                </c:pt>
                <c:pt idx="44">
                  <c:v>137.51603337412388</c:v>
                </c:pt>
                <c:pt idx="45">
                  <c:v>137.39255054790158</c:v>
                </c:pt>
                <c:pt idx="46">
                  <c:v>137.27964908855546</c:v>
                </c:pt>
                <c:pt idx="47">
                  <c:v>134.71550785879671</c:v>
                </c:pt>
                <c:pt idx="48">
                  <c:v>136.00499693197517</c:v>
                </c:pt>
                <c:pt idx="49">
                  <c:v>127.35570475008744</c:v>
                </c:pt>
                <c:pt idx="50">
                  <c:v>136.464394610612</c:v>
                </c:pt>
                <c:pt idx="51">
                  <c:v>139.8868923559067</c:v>
                </c:pt>
                <c:pt idx="52">
                  <c:v>143.87145795202215</c:v>
                </c:pt>
                <c:pt idx="53">
                  <c:v>144.5804792020279</c:v>
                </c:pt>
                <c:pt idx="54">
                  <c:v>144.30853721066245</c:v>
                </c:pt>
                <c:pt idx="55">
                  <c:v>143.67416910347262</c:v>
                </c:pt>
                <c:pt idx="56">
                  <c:v>144.6489169164841</c:v>
                </c:pt>
                <c:pt idx="57">
                  <c:v>144.67272032952889</c:v>
                </c:pt>
                <c:pt idx="58">
                  <c:v>144.53503477400119</c:v>
                </c:pt>
                <c:pt idx="59">
                  <c:v>145.23273152235006</c:v>
                </c:pt>
                <c:pt idx="60">
                  <c:v>146.42229294646688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47360"/>
        <c:axId val="184448896"/>
      </c:lineChart>
      <c:catAx>
        <c:axId val="18444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4448896"/>
        <c:crosses val="autoZero"/>
        <c:auto val="1"/>
        <c:lblAlgn val="ctr"/>
        <c:lblOffset val="100"/>
        <c:noMultiLvlLbl val="0"/>
      </c:catAx>
      <c:valAx>
        <c:axId val="18444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4473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Brød</a:t>
            </a:r>
            <a:r>
              <a:rPr lang="en-US" baseline="0"/>
              <a:t> og kornprodukter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officiel!$C$5:$BK$5</c:f>
              <c:numCache>
                <c:formatCode>General</c:formatCode>
                <c:ptCount val="61"/>
                <c:pt idx="0">
                  <c:v>138.19999999999999</c:v>
                </c:pt>
                <c:pt idx="1">
                  <c:v>140.30000000000001</c:v>
                </c:pt>
                <c:pt idx="2">
                  <c:v>141.69999999999999</c:v>
                </c:pt>
                <c:pt idx="3">
                  <c:v>142.5</c:v>
                </c:pt>
                <c:pt idx="4">
                  <c:v>143.80000000000001</c:v>
                </c:pt>
                <c:pt idx="5">
                  <c:v>144.6</c:v>
                </c:pt>
                <c:pt idx="6">
                  <c:v>145.80000000000001</c:v>
                </c:pt>
                <c:pt idx="7">
                  <c:v>146.80000000000001</c:v>
                </c:pt>
                <c:pt idx="8">
                  <c:v>146.69999999999999</c:v>
                </c:pt>
                <c:pt idx="9">
                  <c:v>147.19999999999999</c:v>
                </c:pt>
                <c:pt idx="10">
                  <c:v>148.69999999999999</c:v>
                </c:pt>
                <c:pt idx="11">
                  <c:v>148.9</c:v>
                </c:pt>
                <c:pt idx="12">
                  <c:v>149.9</c:v>
                </c:pt>
                <c:pt idx="13">
                  <c:v>149.9</c:v>
                </c:pt>
                <c:pt idx="14">
                  <c:v>149.9</c:v>
                </c:pt>
                <c:pt idx="15">
                  <c:v>151.5</c:v>
                </c:pt>
                <c:pt idx="16">
                  <c:v>150.4</c:v>
                </c:pt>
                <c:pt idx="17">
                  <c:v>150.69999999999999</c:v>
                </c:pt>
                <c:pt idx="18">
                  <c:v>151.9</c:v>
                </c:pt>
                <c:pt idx="19">
                  <c:v>152.1</c:v>
                </c:pt>
                <c:pt idx="20">
                  <c:v>151.9</c:v>
                </c:pt>
                <c:pt idx="21">
                  <c:v>151.69999999999999</c:v>
                </c:pt>
                <c:pt idx="22">
                  <c:v>150.6</c:v>
                </c:pt>
                <c:pt idx="23">
                  <c:v>151.6</c:v>
                </c:pt>
                <c:pt idx="24">
                  <c:v>151.1</c:v>
                </c:pt>
                <c:pt idx="25">
                  <c:v>152.5</c:v>
                </c:pt>
                <c:pt idx="26">
                  <c:v>151.80000000000001</c:v>
                </c:pt>
                <c:pt idx="27">
                  <c:v>152.30000000000001</c:v>
                </c:pt>
                <c:pt idx="28">
                  <c:v>152.4</c:v>
                </c:pt>
                <c:pt idx="29">
                  <c:v>152.6</c:v>
                </c:pt>
                <c:pt idx="30">
                  <c:v>151.9</c:v>
                </c:pt>
                <c:pt idx="31">
                  <c:v>152.5</c:v>
                </c:pt>
                <c:pt idx="32">
                  <c:v>150.69999999999999</c:v>
                </c:pt>
                <c:pt idx="33">
                  <c:v>152</c:v>
                </c:pt>
                <c:pt idx="34">
                  <c:v>151.5</c:v>
                </c:pt>
                <c:pt idx="35">
                  <c:v>152.19999999999999</c:v>
                </c:pt>
                <c:pt idx="36">
                  <c:v>152</c:v>
                </c:pt>
                <c:pt idx="37">
                  <c:v>151.69999999999999</c:v>
                </c:pt>
                <c:pt idx="38">
                  <c:v>151.30000000000001</c:v>
                </c:pt>
                <c:pt idx="39">
                  <c:v>151.30000000000001</c:v>
                </c:pt>
                <c:pt idx="40">
                  <c:v>150.4</c:v>
                </c:pt>
                <c:pt idx="41">
                  <c:v>150.4</c:v>
                </c:pt>
                <c:pt idx="42">
                  <c:v>149.30000000000001</c:v>
                </c:pt>
                <c:pt idx="43">
                  <c:v>150</c:v>
                </c:pt>
                <c:pt idx="44">
                  <c:v>150.5</c:v>
                </c:pt>
                <c:pt idx="45">
                  <c:v>150.5</c:v>
                </c:pt>
                <c:pt idx="46">
                  <c:v>149.30000000000001</c:v>
                </c:pt>
                <c:pt idx="47">
                  <c:v>149.80000000000001</c:v>
                </c:pt>
                <c:pt idx="48">
                  <c:v>148.6</c:v>
                </c:pt>
                <c:pt idx="49">
                  <c:v>150.19999999999999</c:v>
                </c:pt>
                <c:pt idx="50">
                  <c:v>151.1</c:v>
                </c:pt>
                <c:pt idx="51">
                  <c:v>150.19999999999999</c:v>
                </c:pt>
                <c:pt idx="52">
                  <c:v>151.1</c:v>
                </c:pt>
                <c:pt idx="53">
                  <c:v>150.80000000000001</c:v>
                </c:pt>
                <c:pt idx="54">
                  <c:v>152</c:v>
                </c:pt>
                <c:pt idx="55">
                  <c:v>151.69999999999999</c:v>
                </c:pt>
                <c:pt idx="56">
                  <c:v>150.69999999999999</c:v>
                </c:pt>
                <c:pt idx="57">
                  <c:v>150.9</c:v>
                </c:pt>
                <c:pt idx="58">
                  <c:v>151.5</c:v>
                </c:pt>
                <c:pt idx="59">
                  <c:v>151.9</c:v>
                </c:pt>
                <c:pt idx="60">
                  <c:v>151.72732999999999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Stregkoder!$C$5:$BK$5</c:f>
              <c:numCache>
                <c:formatCode>General</c:formatCode>
                <c:ptCount val="61"/>
                <c:pt idx="0">
                  <c:v>138.202368099556</c:v>
                </c:pt>
                <c:pt idx="1">
                  <c:v>138.67354892607474</c:v>
                </c:pt>
                <c:pt idx="2">
                  <c:v>140.61468028620877</c:v>
                </c:pt>
                <c:pt idx="3">
                  <c:v>139.55996311233395</c:v>
                </c:pt>
                <c:pt idx="4">
                  <c:v>142.07481287470901</c:v>
                </c:pt>
                <c:pt idx="5">
                  <c:v>142.07340519509722</c:v>
                </c:pt>
                <c:pt idx="6">
                  <c:v>142.92389143114389</c:v>
                </c:pt>
                <c:pt idx="7">
                  <c:v>145.87258078609679</c:v>
                </c:pt>
                <c:pt idx="8">
                  <c:v>143.22433420516478</c:v>
                </c:pt>
                <c:pt idx="9">
                  <c:v>144.00255982987889</c:v>
                </c:pt>
                <c:pt idx="10">
                  <c:v>144.35359461537999</c:v>
                </c:pt>
                <c:pt idx="11">
                  <c:v>146.28938399944286</c:v>
                </c:pt>
                <c:pt idx="12">
                  <c:v>146.15599045757284</c:v>
                </c:pt>
                <c:pt idx="13">
                  <c:v>146.65077696744243</c:v>
                </c:pt>
                <c:pt idx="14">
                  <c:v>145.28855157519223</c:v>
                </c:pt>
                <c:pt idx="15">
                  <c:v>146.27056531170123</c:v>
                </c:pt>
                <c:pt idx="16">
                  <c:v>146.97287611820244</c:v>
                </c:pt>
                <c:pt idx="17">
                  <c:v>145.2906482979387</c:v>
                </c:pt>
                <c:pt idx="18">
                  <c:v>147.51836270146521</c:v>
                </c:pt>
                <c:pt idx="19">
                  <c:v>148.50483881809433</c:v>
                </c:pt>
                <c:pt idx="20">
                  <c:v>146.57670519875902</c:v>
                </c:pt>
                <c:pt idx="21">
                  <c:v>146.23735159403356</c:v>
                </c:pt>
                <c:pt idx="22">
                  <c:v>146.52578417169462</c:v>
                </c:pt>
                <c:pt idx="23">
                  <c:v>149.48804248801127</c:v>
                </c:pt>
                <c:pt idx="24">
                  <c:v>149.40761354816334</c:v>
                </c:pt>
                <c:pt idx="25">
                  <c:v>147.99937717190738</c:v>
                </c:pt>
                <c:pt idx="26">
                  <c:v>147.52452993939016</c:v>
                </c:pt>
                <c:pt idx="27">
                  <c:v>148.89629902197129</c:v>
                </c:pt>
                <c:pt idx="28">
                  <c:v>147.56558749646621</c:v>
                </c:pt>
                <c:pt idx="29">
                  <c:v>149.25497135043955</c:v>
                </c:pt>
                <c:pt idx="30">
                  <c:v>149.53405587127074</c:v>
                </c:pt>
                <c:pt idx="31">
                  <c:v>150.97504506567796</c:v>
                </c:pt>
                <c:pt idx="32">
                  <c:v>148.42753444855231</c:v>
                </c:pt>
                <c:pt idx="33">
                  <c:v>149.36856686466251</c:v>
                </c:pt>
                <c:pt idx="34">
                  <c:v>149.00432866799341</c:v>
                </c:pt>
                <c:pt idx="35">
                  <c:v>148.79910508040825</c:v>
                </c:pt>
                <c:pt idx="36">
                  <c:v>147.33535897553458</c:v>
                </c:pt>
                <c:pt idx="37">
                  <c:v>148.78205066091368</c:v>
                </c:pt>
                <c:pt idx="38">
                  <c:v>149.68442451374133</c:v>
                </c:pt>
                <c:pt idx="39">
                  <c:v>149.16919868221279</c:v>
                </c:pt>
                <c:pt idx="40">
                  <c:v>149.14657674159585</c:v>
                </c:pt>
                <c:pt idx="41">
                  <c:v>150.79562662486705</c:v>
                </c:pt>
                <c:pt idx="42">
                  <c:v>149.68922852866905</c:v>
                </c:pt>
                <c:pt idx="43">
                  <c:v>151.03053026395881</c:v>
                </c:pt>
                <c:pt idx="44">
                  <c:v>148.61024269659657</c:v>
                </c:pt>
                <c:pt idx="45">
                  <c:v>148.61236362506457</c:v>
                </c:pt>
                <c:pt idx="46">
                  <c:v>147.33302640050525</c:v>
                </c:pt>
                <c:pt idx="47">
                  <c:v>148.29647266327817</c:v>
                </c:pt>
                <c:pt idx="48">
                  <c:v>148.3155740628788</c:v>
                </c:pt>
                <c:pt idx="49">
                  <c:v>147.78946009390694</c:v>
                </c:pt>
                <c:pt idx="50">
                  <c:v>149.15114069142999</c:v>
                </c:pt>
                <c:pt idx="51">
                  <c:v>147.33948868104821</c:v>
                </c:pt>
                <c:pt idx="52">
                  <c:v>148.80604626589954</c:v>
                </c:pt>
                <c:pt idx="53">
                  <c:v>149.36720089901627</c:v>
                </c:pt>
                <c:pt idx="54">
                  <c:v>149.97799992170718</c:v>
                </c:pt>
                <c:pt idx="55">
                  <c:v>150.65310873585068</c:v>
                </c:pt>
                <c:pt idx="56">
                  <c:v>146.25401297461599</c:v>
                </c:pt>
                <c:pt idx="57">
                  <c:v>148.83877759379752</c:v>
                </c:pt>
                <c:pt idx="58">
                  <c:v>148.46254374685645</c:v>
                </c:pt>
                <c:pt idx="59">
                  <c:v>149.73341666147073</c:v>
                </c:pt>
                <c:pt idx="60">
                  <c:v>149.20163728708025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08096"/>
        <c:axId val="177537024"/>
      </c:lineChart>
      <c:catAx>
        <c:axId val="17910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77537024"/>
        <c:crosses val="autoZero"/>
        <c:auto val="1"/>
        <c:lblAlgn val="ctr"/>
        <c:lblOffset val="100"/>
        <c:noMultiLvlLbl val="0"/>
      </c:catAx>
      <c:valAx>
        <c:axId val="177537024"/>
        <c:scaling>
          <c:orientation val="minMax"/>
          <c:min val="1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1080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Sodavand, mineralvand og juice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officiel!$C$32:$BK$32</c:f>
              <c:numCache>
                <c:formatCode>General</c:formatCode>
                <c:ptCount val="61"/>
                <c:pt idx="0">
                  <c:v>140.9</c:v>
                </c:pt>
                <c:pt idx="1">
                  <c:v>139.30000000000001</c:v>
                </c:pt>
                <c:pt idx="2">
                  <c:v>146.4</c:v>
                </c:pt>
                <c:pt idx="3">
                  <c:v>146.4</c:v>
                </c:pt>
                <c:pt idx="4">
                  <c:v>145.5</c:v>
                </c:pt>
                <c:pt idx="5">
                  <c:v>147.19999999999999</c:v>
                </c:pt>
                <c:pt idx="6">
                  <c:v>146.9</c:v>
                </c:pt>
                <c:pt idx="7">
                  <c:v>147.4</c:v>
                </c:pt>
                <c:pt idx="8">
                  <c:v>145.1</c:v>
                </c:pt>
                <c:pt idx="9">
                  <c:v>145.5</c:v>
                </c:pt>
                <c:pt idx="10">
                  <c:v>148.19999999999999</c:v>
                </c:pt>
                <c:pt idx="11">
                  <c:v>150.1</c:v>
                </c:pt>
                <c:pt idx="12">
                  <c:v>152.6</c:v>
                </c:pt>
                <c:pt idx="13">
                  <c:v>149.1</c:v>
                </c:pt>
                <c:pt idx="14">
                  <c:v>152</c:v>
                </c:pt>
                <c:pt idx="15">
                  <c:v>149.4</c:v>
                </c:pt>
                <c:pt idx="16">
                  <c:v>149.19999999999999</c:v>
                </c:pt>
                <c:pt idx="17">
                  <c:v>147.1</c:v>
                </c:pt>
                <c:pt idx="18">
                  <c:v>148.1</c:v>
                </c:pt>
                <c:pt idx="19">
                  <c:v>148.80000000000001</c:v>
                </c:pt>
                <c:pt idx="20">
                  <c:v>146.6</c:v>
                </c:pt>
                <c:pt idx="21">
                  <c:v>148.1</c:v>
                </c:pt>
                <c:pt idx="22">
                  <c:v>146.69999999999999</c:v>
                </c:pt>
                <c:pt idx="23">
                  <c:v>147.19999999999999</c:v>
                </c:pt>
                <c:pt idx="24">
                  <c:v>147.1</c:v>
                </c:pt>
                <c:pt idx="25">
                  <c:v>148.80000000000001</c:v>
                </c:pt>
                <c:pt idx="26">
                  <c:v>148.6</c:v>
                </c:pt>
                <c:pt idx="27">
                  <c:v>147.80000000000001</c:v>
                </c:pt>
                <c:pt idx="28">
                  <c:v>145.30000000000001</c:v>
                </c:pt>
                <c:pt idx="29">
                  <c:v>152.5</c:v>
                </c:pt>
                <c:pt idx="30">
                  <c:v>151.1</c:v>
                </c:pt>
                <c:pt idx="31">
                  <c:v>141.4</c:v>
                </c:pt>
                <c:pt idx="32">
                  <c:v>142.5</c:v>
                </c:pt>
                <c:pt idx="33">
                  <c:v>143.9</c:v>
                </c:pt>
                <c:pt idx="34">
                  <c:v>144.5</c:v>
                </c:pt>
                <c:pt idx="35">
                  <c:v>142</c:v>
                </c:pt>
                <c:pt idx="36">
                  <c:v>140.6</c:v>
                </c:pt>
                <c:pt idx="37">
                  <c:v>137.9</c:v>
                </c:pt>
                <c:pt idx="38">
                  <c:v>136</c:v>
                </c:pt>
                <c:pt idx="39">
                  <c:v>129.80000000000001</c:v>
                </c:pt>
                <c:pt idx="40">
                  <c:v>132.1</c:v>
                </c:pt>
                <c:pt idx="41">
                  <c:v>135.1</c:v>
                </c:pt>
                <c:pt idx="42">
                  <c:v>131.5</c:v>
                </c:pt>
                <c:pt idx="43">
                  <c:v>130.4</c:v>
                </c:pt>
                <c:pt idx="44">
                  <c:v>135.19999999999999</c:v>
                </c:pt>
                <c:pt idx="45">
                  <c:v>128.30000000000001</c:v>
                </c:pt>
                <c:pt idx="46">
                  <c:v>130</c:v>
                </c:pt>
                <c:pt idx="47">
                  <c:v>127.9</c:v>
                </c:pt>
                <c:pt idx="48">
                  <c:v>130.4</c:v>
                </c:pt>
                <c:pt idx="49">
                  <c:v>126.9</c:v>
                </c:pt>
                <c:pt idx="50">
                  <c:v>130.19999999999999</c:v>
                </c:pt>
                <c:pt idx="51">
                  <c:v>126.4</c:v>
                </c:pt>
                <c:pt idx="52">
                  <c:v>129.9</c:v>
                </c:pt>
                <c:pt idx="53">
                  <c:v>126</c:v>
                </c:pt>
                <c:pt idx="54">
                  <c:v>124.8</c:v>
                </c:pt>
                <c:pt idx="55">
                  <c:v>127.1</c:v>
                </c:pt>
                <c:pt idx="56">
                  <c:v>129</c:v>
                </c:pt>
                <c:pt idx="57">
                  <c:v>128.30000000000001</c:v>
                </c:pt>
                <c:pt idx="58">
                  <c:v>129.4</c:v>
                </c:pt>
                <c:pt idx="59">
                  <c:v>123</c:v>
                </c:pt>
                <c:pt idx="60">
                  <c:v>121.26721999999999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Stregkoder!$C$32:$BK$32</c:f>
              <c:numCache>
                <c:formatCode>General</c:formatCode>
                <c:ptCount val="61"/>
                <c:pt idx="0">
                  <c:v>140.89034343806722</c:v>
                </c:pt>
                <c:pt idx="1">
                  <c:v>142.44226629750997</c:v>
                </c:pt>
                <c:pt idx="2">
                  <c:v>150.22102223101456</c:v>
                </c:pt>
                <c:pt idx="3">
                  <c:v>150.39912808376138</c:v>
                </c:pt>
                <c:pt idx="4">
                  <c:v>146.99079893106335</c:v>
                </c:pt>
                <c:pt idx="5">
                  <c:v>150.15594672867539</c:v>
                </c:pt>
                <c:pt idx="6">
                  <c:v>149.61004241343599</c:v>
                </c:pt>
                <c:pt idx="7">
                  <c:v>149.53169513908284</c:v>
                </c:pt>
                <c:pt idx="8">
                  <c:v>146.00369137102948</c:v>
                </c:pt>
                <c:pt idx="9">
                  <c:v>146.84227247562595</c:v>
                </c:pt>
                <c:pt idx="10">
                  <c:v>148.31262997896135</c:v>
                </c:pt>
                <c:pt idx="11">
                  <c:v>154.43013603835414</c:v>
                </c:pt>
                <c:pt idx="12">
                  <c:v>155.391656762514</c:v>
                </c:pt>
                <c:pt idx="13">
                  <c:v>151.37673086731209</c:v>
                </c:pt>
                <c:pt idx="14">
                  <c:v>157.45991075231649</c:v>
                </c:pt>
                <c:pt idx="15">
                  <c:v>157.92945000982718</c:v>
                </c:pt>
                <c:pt idx="16">
                  <c:v>154.46267466516204</c:v>
                </c:pt>
                <c:pt idx="17">
                  <c:v>152.69839604165111</c:v>
                </c:pt>
                <c:pt idx="18">
                  <c:v>153.2762455769097</c:v>
                </c:pt>
                <c:pt idx="19">
                  <c:v>156.76828677870779</c:v>
                </c:pt>
                <c:pt idx="20">
                  <c:v>152.4671098448587</c:v>
                </c:pt>
                <c:pt idx="21">
                  <c:v>153.97545458152231</c:v>
                </c:pt>
                <c:pt idx="22">
                  <c:v>150.81856692730449</c:v>
                </c:pt>
                <c:pt idx="23">
                  <c:v>153.36049756914949</c:v>
                </c:pt>
                <c:pt idx="24">
                  <c:v>152.12459791971386</c:v>
                </c:pt>
                <c:pt idx="25">
                  <c:v>153.68497731644254</c:v>
                </c:pt>
                <c:pt idx="26">
                  <c:v>152.59918138432218</c:v>
                </c:pt>
                <c:pt idx="27">
                  <c:v>151.23614721086196</c:v>
                </c:pt>
                <c:pt idx="28">
                  <c:v>150.74638110961996</c:v>
                </c:pt>
                <c:pt idx="29">
                  <c:v>155.3546444682168</c:v>
                </c:pt>
                <c:pt idx="30">
                  <c:v>154.53155026235615</c:v>
                </c:pt>
                <c:pt idx="31">
                  <c:v>148.2452177500268</c:v>
                </c:pt>
                <c:pt idx="32">
                  <c:v>149.80599042228135</c:v>
                </c:pt>
                <c:pt idx="33">
                  <c:v>146.65070791365363</c:v>
                </c:pt>
                <c:pt idx="34">
                  <c:v>147.38210770094778</c:v>
                </c:pt>
                <c:pt idx="35">
                  <c:v>148.38557420620879</c:v>
                </c:pt>
                <c:pt idx="36">
                  <c:v>146.63311449541357</c:v>
                </c:pt>
                <c:pt idx="37">
                  <c:v>141.7534729675134</c:v>
                </c:pt>
                <c:pt idx="38">
                  <c:v>141.24670451914648</c:v>
                </c:pt>
                <c:pt idx="39">
                  <c:v>136.32261289733029</c:v>
                </c:pt>
                <c:pt idx="40">
                  <c:v>137.5420105451901</c:v>
                </c:pt>
                <c:pt idx="41">
                  <c:v>137.47010887133411</c:v>
                </c:pt>
                <c:pt idx="42">
                  <c:v>140.10972888602612</c:v>
                </c:pt>
                <c:pt idx="43">
                  <c:v>137.57059294274006</c:v>
                </c:pt>
                <c:pt idx="44">
                  <c:v>139.78871251043728</c:v>
                </c:pt>
                <c:pt idx="45">
                  <c:v>133.76812918545818</c:v>
                </c:pt>
                <c:pt idx="46">
                  <c:v>130.53237386498151</c:v>
                </c:pt>
                <c:pt idx="47">
                  <c:v>134.52375186070722</c:v>
                </c:pt>
                <c:pt idx="48">
                  <c:v>135.26977241359134</c:v>
                </c:pt>
                <c:pt idx="49">
                  <c:v>134.17834176887143</c:v>
                </c:pt>
                <c:pt idx="50">
                  <c:v>135.09295210679508</c:v>
                </c:pt>
                <c:pt idx="51">
                  <c:v>135.59762766881067</c:v>
                </c:pt>
                <c:pt idx="52">
                  <c:v>135.78950323335729</c:v>
                </c:pt>
                <c:pt idx="53">
                  <c:v>132.79571918401641</c:v>
                </c:pt>
                <c:pt idx="54">
                  <c:v>130.78379376606949</c:v>
                </c:pt>
                <c:pt idx="55">
                  <c:v>129.48009397147675</c:v>
                </c:pt>
                <c:pt idx="56">
                  <c:v>134.20451709399697</c:v>
                </c:pt>
                <c:pt idx="57">
                  <c:v>129.94027627118058</c:v>
                </c:pt>
                <c:pt idx="58">
                  <c:v>131.25049962590231</c:v>
                </c:pt>
                <c:pt idx="59">
                  <c:v>132.35799330324664</c:v>
                </c:pt>
                <c:pt idx="60">
                  <c:v>128.96167986000438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79360"/>
        <c:axId val="181285248"/>
      </c:lineChart>
      <c:catAx>
        <c:axId val="18127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285248"/>
        <c:crosses val="autoZero"/>
        <c:auto val="1"/>
        <c:lblAlgn val="ctr"/>
        <c:lblOffset val="100"/>
        <c:noMultiLvlLbl val="0"/>
      </c:catAx>
      <c:valAx>
        <c:axId val="181285248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2793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Alkoholiske drikkevarer og tobak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officiel!$C$33:$BK$33</c:f>
              <c:numCache>
                <c:formatCode>General</c:formatCode>
                <c:ptCount val="61"/>
                <c:pt idx="0">
                  <c:v>119</c:v>
                </c:pt>
                <c:pt idx="1">
                  <c:v>118.6</c:v>
                </c:pt>
                <c:pt idx="2">
                  <c:v>118.9</c:v>
                </c:pt>
                <c:pt idx="3">
                  <c:v>119.3</c:v>
                </c:pt>
                <c:pt idx="4">
                  <c:v>119.7</c:v>
                </c:pt>
                <c:pt idx="5">
                  <c:v>120.3</c:v>
                </c:pt>
                <c:pt idx="6">
                  <c:v>121.1</c:v>
                </c:pt>
                <c:pt idx="7">
                  <c:v>121.3</c:v>
                </c:pt>
                <c:pt idx="8">
                  <c:v>120.9</c:v>
                </c:pt>
                <c:pt idx="9">
                  <c:v>120.9</c:v>
                </c:pt>
                <c:pt idx="10">
                  <c:v>121.3</c:v>
                </c:pt>
                <c:pt idx="11">
                  <c:v>121.8</c:v>
                </c:pt>
                <c:pt idx="12">
                  <c:v>121.9</c:v>
                </c:pt>
                <c:pt idx="13">
                  <c:v>124.3</c:v>
                </c:pt>
                <c:pt idx="14">
                  <c:v>125.9</c:v>
                </c:pt>
                <c:pt idx="15">
                  <c:v>126.2</c:v>
                </c:pt>
                <c:pt idx="16">
                  <c:v>129.5</c:v>
                </c:pt>
                <c:pt idx="17">
                  <c:v>130.69999999999999</c:v>
                </c:pt>
                <c:pt idx="18">
                  <c:v>131.1</c:v>
                </c:pt>
                <c:pt idx="19">
                  <c:v>131.19999999999999</c:v>
                </c:pt>
                <c:pt idx="20">
                  <c:v>131.30000000000001</c:v>
                </c:pt>
                <c:pt idx="21">
                  <c:v>131.1</c:v>
                </c:pt>
                <c:pt idx="22">
                  <c:v>131.9</c:v>
                </c:pt>
                <c:pt idx="23">
                  <c:v>131.6</c:v>
                </c:pt>
                <c:pt idx="24">
                  <c:v>131.6</c:v>
                </c:pt>
                <c:pt idx="25">
                  <c:v>131.80000000000001</c:v>
                </c:pt>
                <c:pt idx="26">
                  <c:v>132.1</c:v>
                </c:pt>
                <c:pt idx="27">
                  <c:v>132.4</c:v>
                </c:pt>
                <c:pt idx="28">
                  <c:v>133.19999999999999</c:v>
                </c:pt>
                <c:pt idx="29">
                  <c:v>133.4</c:v>
                </c:pt>
                <c:pt idx="30">
                  <c:v>133.30000000000001</c:v>
                </c:pt>
                <c:pt idx="31">
                  <c:v>133.6</c:v>
                </c:pt>
                <c:pt idx="32">
                  <c:v>133.6</c:v>
                </c:pt>
                <c:pt idx="33">
                  <c:v>133.19999999999999</c:v>
                </c:pt>
                <c:pt idx="34">
                  <c:v>133</c:v>
                </c:pt>
                <c:pt idx="35">
                  <c:v>133.6</c:v>
                </c:pt>
                <c:pt idx="36">
                  <c:v>133.4</c:v>
                </c:pt>
                <c:pt idx="37">
                  <c:v>135</c:v>
                </c:pt>
                <c:pt idx="38">
                  <c:v>135.4</c:v>
                </c:pt>
                <c:pt idx="39">
                  <c:v>134.69999999999999</c:v>
                </c:pt>
                <c:pt idx="40">
                  <c:v>134.5</c:v>
                </c:pt>
                <c:pt idx="41">
                  <c:v>134</c:v>
                </c:pt>
                <c:pt idx="42">
                  <c:v>135</c:v>
                </c:pt>
                <c:pt idx="43">
                  <c:v>134.5</c:v>
                </c:pt>
                <c:pt idx="44">
                  <c:v>134</c:v>
                </c:pt>
                <c:pt idx="45">
                  <c:v>133.30000000000001</c:v>
                </c:pt>
                <c:pt idx="46">
                  <c:v>133.9</c:v>
                </c:pt>
                <c:pt idx="47">
                  <c:v>133.5</c:v>
                </c:pt>
                <c:pt idx="48">
                  <c:v>134</c:v>
                </c:pt>
                <c:pt idx="49">
                  <c:v>134.6</c:v>
                </c:pt>
                <c:pt idx="50">
                  <c:v>134.5</c:v>
                </c:pt>
                <c:pt idx="51">
                  <c:v>134.80000000000001</c:v>
                </c:pt>
                <c:pt idx="52">
                  <c:v>134.9</c:v>
                </c:pt>
                <c:pt idx="53">
                  <c:v>134.5</c:v>
                </c:pt>
                <c:pt idx="54">
                  <c:v>134.9</c:v>
                </c:pt>
                <c:pt idx="55">
                  <c:v>134.80000000000001</c:v>
                </c:pt>
                <c:pt idx="56">
                  <c:v>134.69999999999999</c:v>
                </c:pt>
                <c:pt idx="57">
                  <c:v>135.1</c:v>
                </c:pt>
                <c:pt idx="58">
                  <c:v>134.69999999999999</c:v>
                </c:pt>
                <c:pt idx="59">
                  <c:v>134.69999999999999</c:v>
                </c:pt>
                <c:pt idx="60">
                  <c:v>134.49878000000001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Stregkoder!$C$33:$BK$33</c:f>
              <c:numCache>
                <c:formatCode>General</c:formatCode>
                <c:ptCount val="61"/>
                <c:pt idx="0">
                  <c:v>119.01767353486075</c:v>
                </c:pt>
                <c:pt idx="1">
                  <c:v>119.09154956214438</c:v>
                </c:pt>
                <c:pt idx="2">
                  <c:v>120.13151115322209</c:v>
                </c:pt>
                <c:pt idx="3">
                  <c:v>119.92054108876412</c:v>
                </c:pt>
                <c:pt idx="4">
                  <c:v>120.47691149142008</c:v>
                </c:pt>
                <c:pt idx="5">
                  <c:v>119.97507001963621</c:v>
                </c:pt>
                <c:pt idx="6">
                  <c:v>121.3847401418671</c:v>
                </c:pt>
                <c:pt idx="7">
                  <c:v>122.17972258518408</c:v>
                </c:pt>
                <c:pt idx="8">
                  <c:v>122.20627500675384</c:v>
                </c:pt>
                <c:pt idx="9">
                  <c:v>121.8328687023206</c:v>
                </c:pt>
                <c:pt idx="10">
                  <c:v>121.78173426522292</c:v>
                </c:pt>
                <c:pt idx="11">
                  <c:v>122.39281474141042</c:v>
                </c:pt>
                <c:pt idx="12">
                  <c:v>123.40807144918998</c:v>
                </c:pt>
                <c:pt idx="13">
                  <c:v>126.53513864184521</c:v>
                </c:pt>
                <c:pt idx="14">
                  <c:v>127.80783343690632</c:v>
                </c:pt>
                <c:pt idx="15">
                  <c:v>128.02999389437747</c:v>
                </c:pt>
                <c:pt idx="16">
                  <c:v>129.42095175777288</c:v>
                </c:pt>
                <c:pt idx="17">
                  <c:v>129.67692101562716</c:v>
                </c:pt>
                <c:pt idx="18">
                  <c:v>129.61379128890471</c:v>
                </c:pt>
                <c:pt idx="19">
                  <c:v>130.95998471382731</c:v>
                </c:pt>
                <c:pt idx="20">
                  <c:v>130.49167304125186</c:v>
                </c:pt>
                <c:pt idx="21">
                  <c:v>131.53944489980657</c:v>
                </c:pt>
                <c:pt idx="22">
                  <c:v>131.03139983464436</c:v>
                </c:pt>
                <c:pt idx="23">
                  <c:v>131.39431144556102</c:v>
                </c:pt>
                <c:pt idx="24">
                  <c:v>132.12222167416473</c:v>
                </c:pt>
                <c:pt idx="25">
                  <c:v>133.18812869697101</c:v>
                </c:pt>
                <c:pt idx="26">
                  <c:v>134.09981480122025</c:v>
                </c:pt>
                <c:pt idx="27">
                  <c:v>133.86666197335228</c:v>
                </c:pt>
                <c:pt idx="28">
                  <c:v>135.06847422701253</c:v>
                </c:pt>
                <c:pt idx="29">
                  <c:v>135.74514848003849</c:v>
                </c:pt>
                <c:pt idx="30">
                  <c:v>135.37425273181603</c:v>
                </c:pt>
                <c:pt idx="31">
                  <c:v>136.62129191633821</c:v>
                </c:pt>
                <c:pt idx="32">
                  <c:v>135.92710078875274</c:v>
                </c:pt>
                <c:pt idx="33">
                  <c:v>135.37790813828585</c:v>
                </c:pt>
                <c:pt idx="34">
                  <c:v>134.9980917440576</c:v>
                </c:pt>
                <c:pt idx="35">
                  <c:v>135.01487780610603</c:v>
                </c:pt>
                <c:pt idx="36">
                  <c:v>135.3660353619475</c:v>
                </c:pt>
                <c:pt idx="37">
                  <c:v>136.69376070525789</c:v>
                </c:pt>
                <c:pt idx="38">
                  <c:v>136.5677677940125</c:v>
                </c:pt>
                <c:pt idx="39">
                  <c:v>136.54822975508279</c:v>
                </c:pt>
                <c:pt idx="40">
                  <c:v>134.68167756388161</c:v>
                </c:pt>
                <c:pt idx="41">
                  <c:v>136.6982673993023</c:v>
                </c:pt>
                <c:pt idx="42">
                  <c:v>136.8200423720665</c:v>
                </c:pt>
                <c:pt idx="43">
                  <c:v>137.21877193237404</c:v>
                </c:pt>
                <c:pt idx="44">
                  <c:v>135.87108358701758</c:v>
                </c:pt>
                <c:pt idx="45">
                  <c:v>135.80840690580584</c:v>
                </c:pt>
                <c:pt idx="46">
                  <c:v>136.51113541706391</c:v>
                </c:pt>
                <c:pt idx="47">
                  <c:v>135.91361817082037</c:v>
                </c:pt>
                <c:pt idx="48">
                  <c:v>135.76371636803611</c:v>
                </c:pt>
                <c:pt idx="49">
                  <c:v>137.40662377716922</c:v>
                </c:pt>
                <c:pt idx="50">
                  <c:v>137.33394374167909</c:v>
                </c:pt>
                <c:pt idx="51">
                  <c:v>137.55525357521469</c:v>
                </c:pt>
                <c:pt idx="52">
                  <c:v>137.73961714827334</c:v>
                </c:pt>
                <c:pt idx="53">
                  <c:v>137.57163527653466</c:v>
                </c:pt>
                <c:pt idx="54">
                  <c:v>137.93863254548211</c:v>
                </c:pt>
                <c:pt idx="55">
                  <c:v>138.17766794097673</c:v>
                </c:pt>
                <c:pt idx="56">
                  <c:v>138.73134545396977</c:v>
                </c:pt>
                <c:pt idx="57">
                  <c:v>138.52096745362667</c:v>
                </c:pt>
                <c:pt idx="58">
                  <c:v>138.4945615801345</c:v>
                </c:pt>
                <c:pt idx="59">
                  <c:v>138.21057663563661</c:v>
                </c:pt>
                <c:pt idx="60">
                  <c:v>138.23260799060185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02400"/>
        <c:axId val="181303936"/>
      </c:lineChart>
      <c:catAx>
        <c:axId val="18130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303936"/>
        <c:crosses val="autoZero"/>
        <c:auto val="1"/>
        <c:lblAlgn val="ctr"/>
        <c:lblOffset val="100"/>
        <c:noMultiLvlLbl val="0"/>
      </c:catAx>
      <c:valAx>
        <c:axId val="18130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30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71615576354842"/>
          <c:y val="0.27664269087828242"/>
          <c:w val="8.4487198534145491E-2"/>
          <c:h val="0.3423885824588066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Alkoholiske drikkevarer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officiel!$C$34:$BK$34</c:f>
              <c:numCache>
                <c:formatCode>General</c:formatCode>
                <c:ptCount val="61"/>
                <c:pt idx="0">
                  <c:v>104.8</c:v>
                </c:pt>
                <c:pt idx="1">
                  <c:v>103.7</c:v>
                </c:pt>
                <c:pt idx="2">
                  <c:v>104.4</c:v>
                </c:pt>
                <c:pt idx="3">
                  <c:v>103.8</c:v>
                </c:pt>
                <c:pt idx="4">
                  <c:v>104.2</c:v>
                </c:pt>
                <c:pt idx="5">
                  <c:v>104.8</c:v>
                </c:pt>
                <c:pt idx="6">
                  <c:v>105.2</c:v>
                </c:pt>
                <c:pt idx="7">
                  <c:v>105.5</c:v>
                </c:pt>
                <c:pt idx="8">
                  <c:v>104.7</c:v>
                </c:pt>
                <c:pt idx="9">
                  <c:v>104.6</c:v>
                </c:pt>
                <c:pt idx="10">
                  <c:v>105.3</c:v>
                </c:pt>
                <c:pt idx="11">
                  <c:v>106</c:v>
                </c:pt>
                <c:pt idx="12">
                  <c:v>105.7</c:v>
                </c:pt>
                <c:pt idx="13">
                  <c:v>110.1</c:v>
                </c:pt>
                <c:pt idx="14">
                  <c:v>112.5</c:v>
                </c:pt>
                <c:pt idx="15">
                  <c:v>113</c:v>
                </c:pt>
                <c:pt idx="16">
                  <c:v>113.4</c:v>
                </c:pt>
                <c:pt idx="17">
                  <c:v>113</c:v>
                </c:pt>
                <c:pt idx="18">
                  <c:v>113.8</c:v>
                </c:pt>
                <c:pt idx="19">
                  <c:v>113.8</c:v>
                </c:pt>
                <c:pt idx="20">
                  <c:v>113.7</c:v>
                </c:pt>
                <c:pt idx="21">
                  <c:v>112.8</c:v>
                </c:pt>
                <c:pt idx="22">
                  <c:v>114</c:v>
                </c:pt>
                <c:pt idx="23">
                  <c:v>113.6</c:v>
                </c:pt>
                <c:pt idx="24">
                  <c:v>113.6</c:v>
                </c:pt>
                <c:pt idx="25">
                  <c:v>113.9</c:v>
                </c:pt>
                <c:pt idx="26">
                  <c:v>114.9</c:v>
                </c:pt>
                <c:pt idx="27">
                  <c:v>115.4</c:v>
                </c:pt>
                <c:pt idx="28">
                  <c:v>115.7</c:v>
                </c:pt>
                <c:pt idx="29">
                  <c:v>116</c:v>
                </c:pt>
                <c:pt idx="30">
                  <c:v>115.8</c:v>
                </c:pt>
                <c:pt idx="31">
                  <c:v>116.3</c:v>
                </c:pt>
                <c:pt idx="32">
                  <c:v>116.3</c:v>
                </c:pt>
                <c:pt idx="33">
                  <c:v>115.4</c:v>
                </c:pt>
                <c:pt idx="34">
                  <c:v>114.7</c:v>
                </c:pt>
                <c:pt idx="35">
                  <c:v>115.8</c:v>
                </c:pt>
                <c:pt idx="36">
                  <c:v>115.5</c:v>
                </c:pt>
                <c:pt idx="37">
                  <c:v>115</c:v>
                </c:pt>
                <c:pt idx="38">
                  <c:v>115.6</c:v>
                </c:pt>
                <c:pt idx="39">
                  <c:v>114.4</c:v>
                </c:pt>
                <c:pt idx="40">
                  <c:v>114</c:v>
                </c:pt>
                <c:pt idx="41">
                  <c:v>113.6</c:v>
                </c:pt>
                <c:pt idx="42">
                  <c:v>115.6</c:v>
                </c:pt>
                <c:pt idx="43">
                  <c:v>114.6</c:v>
                </c:pt>
                <c:pt idx="44">
                  <c:v>113.7</c:v>
                </c:pt>
                <c:pt idx="45">
                  <c:v>112.4</c:v>
                </c:pt>
                <c:pt idx="46">
                  <c:v>113.6</c:v>
                </c:pt>
                <c:pt idx="47">
                  <c:v>112.7</c:v>
                </c:pt>
                <c:pt idx="48">
                  <c:v>113.5</c:v>
                </c:pt>
                <c:pt idx="49">
                  <c:v>114.1</c:v>
                </c:pt>
                <c:pt idx="50">
                  <c:v>113.7</c:v>
                </c:pt>
                <c:pt idx="51">
                  <c:v>114.3</c:v>
                </c:pt>
                <c:pt idx="52">
                  <c:v>114.6</c:v>
                </c:pt>
                <c:pt idx="53">
                  <c:v>113.7</c:v>
                </c:pt>
                <c:pt idx="54">
                  <c:v>114.6</c:v>
                </c:pt>
                <c:pt idx="55">
                  <c:v>114.3</c:v>
                </c:pt>
                <c:pt idx="56">
                  <c:v>114.1</c:v>
                </c:pt>
                <c:pt idx="57">
                  <c:v>114.9</c:v>
                </c:pt>
                <c:pt idx="58">
                  <c:v>114.1</c:v>
                </c:pt>
                <c:pt idx="59">
                  <c:v>114.2</c:v>
                </c:pt>
                <c:pt idx="60">
                  <c:v>113.74487000000001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Stregkoder!$C$34:$BK$34</c:f>
              <c:numCache>
                <c:formatCode>General</c:formatCode>
                <c:ptCount val="61"/>
                <c:pt idx="0">
                  <c:v>104.80496867959404</c:v>
                </c:pt>
                <c:pt idx="1">
                  <c:v>104.9173274738714</c:v>
                </c:pt>
                <c:pt idx="2">
                  <c:v>107.05438195128845</c:v>
                </c:pt>
                <c:pt idx="3">
                  <c:v>105.52276560743429</c:v>
                </c:pt>
                <c:pt idx="4">
                  <c:v>106.53387104568564</c:v>
                </c:pt>
                <c:pt idx="5">
                  <c:v>105.05865369969982</c:v>
                </c:pt>
                <c:pt idx="6">
                  <c:v>107.47169292805857</c:v>
                </c:pt>
                <c:pt idx="7">
                  <c:v>109.04029451729402</c:v>
                </c:pt>
                <c:pt idx="8">
                  <c:v>109.22685284119675</c:v>
                </c:pt>
                <c:pt idx="9">
                  <c:v>108.37285506552338</c:v>
                </c:pt>
                <c:pt idx="10">
                  <c:v>108.39776096118183</c:v>
                </c:pt>
                <c:pt idx="11">
                  <c:v>109.39517573687384</c:v>
                </c:pt>
                <c:pt idx="12">
                  <c:v>111.37209262950752</c:v>
                </c:pt>
                <c:pt idx="13">
                  <c:v>117.27073028758595</c:v>
                </c:pt>
                <c:pt idx="14">
                  <c:v>119.27868808211721</c:v>
                </c:pt>
                <c:pt idx="15">
                  <c:v>119.64035114483104</c:v>
                </c:pt>
                <c:pt idx="16">
                  <c:v>120.52134544514917</c:v>
                </c:pt>
                <c:pt idx="17">
                  <c:v>120.3990461907354</c:v>
                </c:pt>
                <c:pt idx="18">
                  <c:v>120.50075423387558</c:v>
                </c:pt>
                <c:pt idx="19">
                  <c:v>123.03626042029022</c:v>
                </c:pt>
                <c:pt idx="20">
                  <c:v>121.98711128844614</c:v>
                </c:pt>
                <c:pt idx="21">
                  <c:v>120.7875647811703</c:v>
                </c:pt>
                <c:pt idx="22">
                  <c:v>119.43685063920596</c:v>
                </c:pt>
                <c:pt idx="23">
                  <c:v>120.13142934676563</c:v>
                </c:pt>
                <c:pt idx="24">
                  <c:v>121.34442539103792</c:v>
                </c:pt>
                <c:pt idx="25">
                  <c:v>123.10316181903983</c:v>
                </c:pt>
                <c:pt idx="26">
                  <c:v>123.33130754185441</c:v>
                </c:pt>
                <c:pt idx="27">
                  <c:v>122.37264450277426</c:v>
                </c:pt>
                <c:pt idx="28">
                  <c:v>124.48219633648007</c:v>
                </c:pt>
                <c:pt idx="29">
                  <c:v>125.82933604919509</c:v>
                </c:pt>
                <c:pt idx="30">
                  <c:v>125.01872483065227</c:v>
                </c:pt>
                <c:pt idx="31">
                  <c:v>127.34943402813848</c:v>
                </c:pt>
                <c:pt idx="32">
                  <c:v>125.72576527240541</c:v>
                </c:pt>
                <c:pt idx="33">
                  <c:v>124.9335943071017</c:v>
                </c:pt>
                <c:pt idx="34">
                  <c:v>124.08347856583431</c:v>
                </c:pt>
                <c:pt idx="35">
                  <c:v>124.30160817262446</c:v>
                </c:pt>
                <c:pt idx="36">
                  <c:v>124.90682515125245</c:v>
                </c:pt>
                <c:pt idx="37">
                  <c:v>126.28804356831628</c:v>
                </c:pt>
                <c:pt idx="38">
                  <c:v>125.96795816732808</c:v>
                </c:pt>
                <c:pt idx="39">
                  <c:v>125.85498846573618</c:v>
                </c:pt>
                <c:pt idx="40">
                  <c:v>122.13007349948779</c:v>
                </c:pt>
                <c:pt idx="41">
                  <c:v>124.67752284491733</c:v>
                </c:pt>
                <c:pt idx="42">
                  <c:v>124.85725816992289</c:v>
                </c:pt>
                <c:pt idx="43">
                  <c:v>125.64359020902035</c:v>
                </c:pt>
                <c:pt idx="44">
                  <c:v>123.10424791068397</c:v>
                </c:pt>
                <c:pt idx="45">
                  <c:v>122.77129425916182</c:v>
                </c:pt>
                <c:pt idx="46">
                  <c:v>124.02567363145678</c:v>
                </c:pt>
                <c:pt idx="47">
                  <c:v>122.70225990260465</c:v>
                </c:pt>
                <c:pt idx="48">
                  <c:v>122.31850258536838</c:v>
                </c:pt>
                <c:pt idx="49">
                  <c:v>125.24002387085602</c:v>
                </c:pt>
                <c:pt idx="50">
                  <c:v>125.03355108506992</c:v>
                </c:pt>
                <c:pt idx="51">
                  <c:v>125.44343697172738</c:v>
                </c:pt>
                <c:pt idx="52">
                  <c:v>125.8004422422507</c:v>
                </c:pt>
                <c:pt idx="53">
                  <c:v>125.49786762965833</c:v>
                </c:pt>
                <c:pt idx="54">
                  <c:v>124.8537092242744</c:v>
                </c:pt>
                <c:pt idx="55">
                  <c:v>125.31504295339754</c:v>
                </c:pt>
                <c:pt idx="56">
                  <c:v>126.40888193175745</c:v>
                </c:pt>
                <c:pt idx="57">
                  <c:v>126.01757515023689</c:v>
                </c:pt>
                <c:pt idx="58">
                  <c:v>126.05051227749668</c:v>
                </c:pt>
                <c:pt idx="59">
                  <c:v>125.51575814879085</c:v>
                </c:pt>
                <c:pt idx="60">
                  <c:v>125.5567882949931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56928"/>
        <c:axId val="184562816"/>
      </c:lineChart>
      <c:catAx>
        <c:axId val="18455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84562816"/>
        <c:crosses val="autoZero"/>
        <c:auto val="1"/>
        <c:lblAlgn val="ctr"/>
        <c:lblOffset val="100"/>
        <c:noMultiLvlLbl val="0"/>
      </c:catAx>
      <c:valAx>
        <c:axId val="184562816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5569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Spiritus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officiel!$C$35:$BK$35</c:f>
              <c:numCache>
                <c:formatCode>General</c:formatCode>
                <c:ptCount val="61"/>
                <c:pt idx="0">
                  <c:v>79.599999999999994</c:v>
                </c:pt>
                <c:pt idx="1">
                  <c:v>79.2</c:v>
                </c:pt>
                <c:pt idx="2">
                  <c:v>79.3</c:v>
                </c:pt>
                <c:pt idx="3">
                  <c:v>79.3</c:v>
                </c:pt>
                <c:pt idx="4">
                  <c:v>79.3</c:v>
                </c:pt>
                <c:pt idx="5">
                  <c:v>79.400000000000006</c:v>
                </c:pt>
                <c:pt idx="6">
                  <c:v>79.400000000000006</c:v>
                </c:pt>
                <c:pt idx="7">
                  <c:v>79</c:v>
                </c:pt>
                <c:pt idx="8">
                  <c:v>79.099999999999994</c:v>
                </c:pt>
                <c:pt idx="9">
                  <c:v>78.8</c:v>
                </c:pt>
                <c:pt idx="10">
                  <c:v>78.8</c:v>
                </c:pt>
                <c:pt idx="11">
                  <c:v>78.400000000000006</c:v>
                </c:pt>
                <c:pt idx="12">
                  <c:v>78.099999999999994</c:v>
                </c:pt>
                <c:pt idx="13">
                  <c:v>78.3</c:v>
                </c:pt>
                <c:pt idx="14">
                  <c:v>79</c:v>
                </c:pt>
                <c:pt idx="15">
                  <c:v>79.2</c:v>
                </c:pt>
                <c:pt idx="16">
                  <c:v>78.900000000000006</c:v>
                </c:pt>
                <c:pt idx="17">
                  <c:v>78.8</c:v>
                </c:pt>
                <c:pt idx="18">
                  <c:v>79</c:v>
                </c:pt>
                <c:pt idx="19">
                  <c:v>79.2</c:v>
                </c:pt>
                <c:pt idx="20">
                  <c:v>79.2</c:v>
                </c:pt>
                <c:pt idx="21">
                  <c:v>79.5</c:v>
                </c:pt>
                <c:pt idx="22">
                  <c:v>79.2</c:v>
                </c:pt>
                <c:pt idx="23">
                  <c:v>78.8</c:v>
                </c:pt>
                <c:pt idx="24">
                  <c:v>78.599999999999994</c:v>
                </c:pt>
                <c:pt idx="25">
                  <c:v>78.5</c:v>
                </c:pt>
                <c:pt idx="26">
                  <c:v>79.8</c:v>
                </c:pt>
                <c:pt idx="27">
                  <c:v>79.5</c:v>
                </c:pt>
                <c:pt idx="28">
                  <c:v>80</c:v>
                </c:pt>
                <c:pt idx="29">
                  <c:v>79.5</c:v>
                </c:pt>
                <c:pt idx="30">
                  <c:v>79.599999999999994</c:v>
                </c:pt>
                <c:pt idx="31">
                  <c:v>80.599999999999994</c:v>
                </c:pt>
                <c:pt idx="32">
                  <c:v>81.2</c:v>
                </c:pt>
                <c:pt idx="33">
                  <c:v>80.400000000000006</c:v>
                </c:pt>
                <c:pt idx="34">
                  <c:v>80.5</c:v>
                </c:pt>
                <c:pt idx="35">
                  <c:v>81.099999999999994</c:v>
                </c:pt>
                <c:pt idx="36">
                  <c:v>80.8</c:v>
                </c:pt>
                <c:pt idx="37">
                  <c:v>80.5</c:v>
                </c:pt>
                <c:pt idx="38">
                  <c:v>81.099999999999994</c:v>
                </c:pt>
                <c:pt idx="39">
                  <c:v>80.599999999999994</c:v>
                </c:pt>
                <c:pt idx="40">
                  <c:v>79.599999999999994</c:v>
                </c:pt>
                <c:pt idx="41">
                  <c:v>79.400000000000006</c:v>
                </c:pt>
                <c:pt idx="42">
                  <c:v>80.400000000000006</c:v>
                </c:pt>
                <c:pt idx="43">
                  <c:v>79.8</c:v>
                </c:pt>
                <c:pt idx="44">
                  <c:v>80.2</c:v>
                </c:pt>
                <c:pt idx="45">
                  <c:v>80.2</c:v>
                </c:pt>
                <c:pt idx="46">
                  <c:v>79.8</c:v>
                </c:pt>
                <c:pt idx="47">
                  <c:v>79.7</c:v>
                </c:pt>
                <c:pt idx="48">
                  <c:v>80</c:v>
                </c:pt>
                <c:pt idx="49">
                  <c:v>80.8</c:v>
                </c:pt>
                <c:pt idx="50">
                  <c:v>80.8</c:v>
                </c:pt>
                <c:pt idx="51">
                  <c:v>81</c:v>
                </c:pt>
                <c:pt idx="52">
                  <c:v>81</c:v>
                </c:pt>
                <c:pt idx="53">
                  <c:v>81.2</c:v>
                </c:pt>
                <c:pt idx="54">
                  <c:v>81.5</c:v>
                </c:pt>
                <c:pt idx="55">
                  <c:v>80</c:v>
                </c:pt>
                <c:pt idx="56">
                  <c:v>80.5</c:v>
                </c:pt>
                <c:pt idx="57">
                  <c:v>81.3</c:v>
                </c:pt>
                <c:pt idx="58">
                  <c:v>80</c:v>
                </c:pt>
                <c:pt idx="59">
                  <c:v>80.599999999999994</c:v>
                </c:pt>
                <c:pt idx="60">
                  <c:v>78.431799999999996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Stregkoder!$C$35:$BK$35</c:f>
              <c:numCache>
                <c:formatCode>General</c:formatCode>
                <c:ptCount val="61"/>
                <c:pt idx="0">
                  <c:v>79.576152288651997</c:v>
                </c:pt>
                <c:pt idx="1">
                  <c:v>79.555627959365879</c:v>
                </c:pt>
                <c:pt idx="2">
                  <c:v>79.729819369253974</c:v>
                </c:pt>
                <c:pt idx="3">
                  <c:v>79.87003757952391</c:v>
                </c:pt>
                <c:pt idx="4">
                  <c:v>78.224777695783786</c:v>
                </c:pt>
                <c:pt idx="5">
                  <c:v>79.672783819359736</c:v>
                </c:pt>
                <c:pt idx="6">
                  <c:v>79.229820816662851</c:v>
                </c:pt>
                <c:pt idx="7">
                  <c:v>79.964370438922913</c:v>
                </c:pt>
                <c:pt idx="8">
                  <c:v>79.766336788749896</c:v>
                </c:pt>
                <c:pt idx="9">
                  <c:v>78.76641322308484</c:v>
                </c:pt>
                <c:pt idx="10">
                  <c:v>78.999435224796244</c:v>
                </c:pt>
                <c:pt idx="11">
                  <c:v>78.437848516569176</c:v>
                </c:pt>
                <c:pt idx="12">
                  <c:v>76.580821286203403</c:v>
                </c:pt>
                <c:pt idx="13">
                  <c:v>79.468930912470043</c:v>
                </c:pt>
                <c:pt idx="14">
                  <c:v>79.953999900662708</c:v>
                </c:pt>
                <c:pt idx="15">
                  <c:v>79.81135384201049</c:v>
                </c:pt>
                <c:pt idx="16">
                  <c:v>79.814718791237823</c:v>
                </c:pt>
                <c:pt idx="17">
                  <c:v>79.396808445699563</c:v>
                </c:pt>
                <c:pt idx="18">
                  <c:v>79.844544416174884</c:v>
                </c:pt>
                <c:pt idx="19">
                  <c:v>80.595646952614999</c:v>
                </c:pt>
                <c:pt idx="20">
                  <c:v>80.365093672728577</c:v>
                </c:pt>
                <c:pt idx="21">
                  <c:v>80.21901035325773</c:v>
                </c:pt>
                <c:pt idx="22">
                  <c:v>79.778957272273132</c:v>
                </c:pt>
                <c:pt idx="23">
                  <c:v>78.269968501403767</c:v>
                </c:pt>
                <c:pt idx="24">
                  <c:v>76.419615413263514</c:v>
                </c:pt>
                <c:pt idx="25">
                  <c:v>78.954310461662459</c:v>
                </c:pt>
                <c:pt idx="26">
                  <c:v>79.232829498300035</c:v>
                </c:pt>
                <c:pt idx="27">
                  <c:v>77.692778328459397</c:v>
                </c:pt>
                <c:pt idx="28">
                  <c:v>80.346058934409783</c:v>
                </c:pt>
                <c:pt idx="29">
                  <c:v>79.751856671410565</c:v>
                </c:pt>
                <c:pt idx="30">
                  <c:v>80.451935917792269</c:v>
                </c:pt>
                <c:pt idx="31">
                  <c:v>82.650069420569309</c:v>
                </c:pt>
                <c:pt idx="32">
                  <c:v>82.074682918890886</c:v>
                </c:pt>
                <c:pt idx="33">
                  <c:v>81.556923000333271</c:v>
                </c:pt>
                <c:pt idx="34">
                  <c:v>81.252476756748948</c:v>
                </c:pt>
                <c:pt idx="35">
                  <c:v>80.972658389793068</c:v>
                </c:pt>
                <c:pt idx="36">
                  <c:v>79.760185334655233</c:v>
                </c:pt>
                <c:pt idx="37">
                  <c:v>82.203806277081483</c:v>
                </c:pt>
                <c:pt idx="38">
                  <c:v>82.314098558506203</c:v>
                </c:pt>
                <c:pt idx="39">
                  <c:v>82.019244873632402</c:v>
                </c:pt>
                <c:pt idx="40">
                  <c:v>80.174657482699558</c:v>
                </c:pt>
                <c:pt idx="41">
                  <c:v>81.707824437231636</c:v>
                </c:pt>
                <c:pt idx="42">
                  <c:v>80.815258601787221</c:v>
                </c:pt>
                <c:pt idx="43">
                  <c:v>81.928795448932149</c:v>
                </c:pt>
                <c:pt idx="44">
                  <c:v>81.442471323903305</c:v>
                </c:pt>
                <c:pt idx="45">
                  <c:v>81.288765900870146</c:v>
                </c:pt>
                <c:pt idx="46">
                  <c:v>80.775955961641046</c:v>
                </c:pt>
                <c:pt idx="47">
                  <c:v>80.594886520819557</c:v>
                </c:pt>
                <c:pt idx="48">
                  <c:v>80.15611510971911</c:v>
                </c:pt>
                <c:pt idx="49">
                  <c:v>81.37439911951553</c:v>
                </c:pt>
                <c:pt idx="50">
                  <c:v>81.305357949536031</c:v>
                </c:pt>
                <c:pt idx="51">
                  <c:v>80.817726578481654</c:v>
                </c:pt>
                <c:pt idx="52">
                  <c:v>80.817146893970573</c:v>
                </c:pt>
                <c:pt idx="53">
                  <c:v>80.594642805599065</c:v>
                </c:pt>
                <c:pt idx="54">
                  <c:v>79.997996622610174</c:v>
                </c:pt>
                <c:pt idx="55">
                  <c:v>80.783178233958054</c:v>
                </c:pt>
                <c:pt idx="56">
                  <c:v>81.388499196415012</c:v>
                </c:pt>
                <c:pt idx="57">
                  <c:v>81.398183948549658</c:v>
                </c:pt>
                <c:pt idx="58">
                  <c:v>80.357886120068102</c:v>
                </c:pt>
                <c:pt idx="59">
                  <c:v>80.306394983661392</c:v>
                </c:pt>
                <c:pt idx="60">
                  <c:v>78.745603508923736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48224"/>
        <c:axId val="181349760"/>
      </c:lineChart>
      <c:catAx>
        <c:axId val="18134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1349760"/>
        <c:crosses val="autoZero"/>
        <c:auto val="1"/>
        <c:lblAlgn val="ctr"/>
        <c:lblOffset val="100"/>
        <c:noMultiLvlLbl val="0"/>
      </c:catAx>
      <c:valAx>
        <c:axId val="18134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3482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Vin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officiel!$C$36:$BK$36</c:f>
              <c:numCache>
                <c:formatCode>General</c:formatCode>
                <c:ptCount val="61"/>
                <c:pt idx="0">
                  <c:v>108.6</c:v>
                </c:pt>
                <c:pt idx="1">
                  <c:v>106.5</c:v>
                </c:pt>
                <c:pt idx="2">
                  <c:v>106.8</c:v>
                </c:pt>
                <c:pt idx="3">
                  <c:v>106.4</c:v>
                </c:pt>
                <c:pt idx="4">
                  <c:v>106.4</c:v>
                </c:pt>
                <c:pt idx="5">
                  <c:v>107.2</c:v>
                </c:pt>
                <c:pt idx="6">
                  <c:v>107.4</c:v>
                </c:pt>
                <c:pt idx="7">
                  <c:v>107.6</c:v>
                </c:pt>
                <c:pt idx="8">
                  <c:v>107.8</c:v>
                </c:pt>
                <c:pt idx="9">
                  <c:v>107.9</c:v>
                </c:pt>
                <c:pt idx="10">
                  <c:v>108.3</c:v>
                </c:pt>
                <c:pt idx="11">
                  <c:v>108.2</c:v>
                </c:pt>
                <c:pt idx="12">
                  <c:v>108.2</c:v>
                </c:pt>
                <c:pt idx="13">
                  <c:v>113.5</c:v>
                </c:pt>
                <c:pt idx="14">
                  <c:v>116</c:v>
                </c:pt>
                <c:pt idx="15">
                  <c:v>116.9</c:v>
                </c:pt>
                <c:pt idx="16">
                  <c:v>116.9</c:v>
                </c:pt>
                <c:pt idx="17">
                  <c:v>117</c:v>
                </c:pt>
                <c:pt idx="18">
                  <c:v>117.5</c:v>
                </c:pt>
                <c:pt idx="19">
                  <c:v>117.9</c:v>
                </c:pt>
                <c:pt idx="20">
                  <c:v>117.5</c:v>
                </c:pt>
                <c:pt idx="21">
                  <c:v>117.3</c:v>
                </c:pt>
                <c:pt idx="22">
                  <c:v>117.9</c:v>
                </c:pt>
                <c:pt idx="23">
                  <c:v>118.1</c:v>
                </c:pt>
                <c:pt idx="24">
                  <c:v>118.4</c:v>
                </c:pt>
                <c:pt idx="25">
                  <c:v>118.7</c:v>
                </c:pt>
                <c:pt idx="26">
                  <c:v>120.5</c:v>
                </c:pt>
                <c:pt idx="27">
                  <c:v>121.2</c:v>
                </c:pt>
                <c:pt idx="28">
                  <c:v>120.7</c:v>
                </c:pt>
                <c:pt idx="29">
                  <c:v>120.3</c:v>
                </c:pt>
                <c:pt idx="30">
                  <c:v>120</c:v>
                </c:pt>
                <c:pt idx="31">
                  <c:v>121.4</c:v>
                </c:pt>
                <c:pt idx="32">
                  <c:v>121.7</c:v>
                </c:pt>
                <c:pt idx="33">
                  <c:v>120.6</c:v>
                </c:pt>
                <c:pt idx="34">
                  <c:v>120.8</c:v>
                </c:pt>
                <c:pt idx="35">
                  <c:v>121</c:v>
                </c:pt>
                <c:pt idx="36">
                  <c:v>121.1</c:v>
                </c:pt>
                <c:pt idx="37">
                  <c:v>121.2</c:v>
                </c:pt>
                <c:pt idx="38">
                  <c:v>121.8</c:v>
                </c:pt>
                <c:pt idx="39">
                  <c:v>121.1</c:v>
                </c:pt>
                <c:pt idx="40">
                  <c:v>121.8</c:v>
                </c:pt>
                <c:pt idx="41">
                  <c:v>120.2</c:v>
                </c:pt>
                <c:pt idx="42">
                  <c:v>122.6</c:v>
                </c:pt>
                <c:pt idx="43">
                  <c:v>122.4</c:v>
                </c:pt>
                <c:pt idx="44">
                  <c:v>122.5</c:v>
                </c:pt>
                <c:pt idx="45">
                  <c:v>120.7</c:v>
                </c:pt>
                <c:pt idx="46">
                  <c:v>122.6</c:v>
                </c:pt>
                <c:pt idx="47">
                  <c:v>121.9</c:v>
                </c:pt>
                <c:pt idx="48">
                  <c:v>122.8</c:v>
                </c:pt>
                <c:pt idx="49">
                  <c:v>123.2</c:v>
                </c:pt>
                <c:pt idx="50">
                  <c:v>122.6</c:v>
                </c:pt>
                <c:pt idx="51">
                  <c:v>123.9</c:v>
                </c:pt>
                <c:pt idx="52">
                  <c:v>124</c:v>
                </c:pt>
                <c:pt idx="53">
                  <c:v>122.7</c:v>
                </c:pt>
                <c:pt idx="54">
                  <c:v>124</c:v>
                </c:pt>
                <c:pt idx="55">
                  <c:v>123.8</c:v>
                </c:pt>
                <c:pt idx="56">
                  <c:v>123.9</c:v>
                </c:pt>
                <c:pt idx="57">
                  <c:v>123.7</c:v>
                </c:pt>
                <c:pt idx="58">
                  <c:v>123.8</c:v>
                </c:pt>
                <c:pt idx="59">
                  <c:v>124.6</c:v>
                </c:pt>
                <c:pt idx="60">
                  <c:v>123.90130000000001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Stregkoder!$C$36:$BK$36</c:f>
              <c:numCache>
                <c:formatCode>General</c:formatCode>
                <c:ptCount val="61"/>
                <c:pt idx="0">
                  <c:v>108.6066053567631</c:v>
                </c:pt>
                <c:pt idx="1">
                  <c:v>108.35783514903164</c:v>
                </c:pt>
                <c:pt idx="2">
                  <c:v>109.67048799536138</c:v>
                </c:pt>
                <c:pt idx="3">
                  <c:v>107.29390428976677</c:v>
                </c:pt>
                <c:pt idx="4">
                  <c:v>108.94428158853027</c:v>
                </c:pt>
                <c:pt idx="5">
                  <c:v>107.21434072381186</c:v>
                </c:pt>
                <c:pt idx="6">
                  <c:v>107.40367394897081</c:v>
                </c:pt>
                <c:pt idx="7">
                  <c:v>110.49266024677377</c:v>
                </c:pt>
                <c:pt idx="8">
                  <c:v>110.23895834202426</c:v>
                </c:pt>
                <c:pt idx="9">
                  <c:v>108.73804979770782</c:v>
                </c:pt>
                <c:pt idx="10">
                  <c:v>109.31536287603036</c:v>
                </c:pt>
                <c:pt idx="11">
                  <c:v>108.01958284250452</c:v>
                </c:pt>
                <c:pt idx="12">
                  <c:v>112.20290276762894</c:v>
                </c:pt>
                <c:pt idx="13">
                  <c:v>120.46951308664032</c:v>
                </c:pt>
                <c:pt idx="14">
                  <c:v>123.3141485896962</c:v>
                </c:pt>
                <c:pt idx="15">
                  <c:v>122.97539831957164</c:v>
                </c:pt>
                <c:pt idx="16">
                  <c:v>124.3079196236082</c:v>
                </c:pt>
                <c:pt idx="17">
                  <c:v>124.79478618102431</c:v>
                </c:pt>
                <c:pt idx="18">
                  <c:v>123.71812706617148</c:v>
                </c:pt>
                <c:pt idx="19">
                  <c:v>127.71570667522062</c:v>
                </c:pt>
                <c:pt idx="20">
                  <c:v>125.76323535442758</c:v>
                </c:pt>
                <c:pt idx="21">
                  <c:v>126.15020530993006</c:v>
                </c:pt>
                <c:pt idx="22">
                  <c:v>123.74175616500266</c:v>
                </c:pt>
                <c:pt idx="23">
                  <c:v>124.06222274565144</c:v>
                </c:pt>
                <c:pt idx="24">
                  <c:v>127.38301015475933</c:v>
                </c:pt>
                <c:pt idx="25">
                  <c:v>128.20914415618137</c:v>
                </c:pt>
                <c:pt idx="26">
                  <c:v>128.86210719177146</c:v>
                </c:pt>
                <c:pt idx="27">
                  <c:v>129.55676079512071</c:v>
                </c:pt>
                <c:pt idx="28">
                  <c:v>130.46423954634653</c:v>
                </c:pt>
                <c:pt idx="29">
                  <c:v>131.14588395488593</c:v>
                </c:pt>
                <c:pt idx="30">
                  <c:v>130.34015915216358</c:v>
                </c:pt>
                <c:pt idx="31">
                  <c:v>133.10807573514325</c:v>
                </c:pt>
                <c:pt idx="32">
                  <c:v>131.38157523672729</c:v>
                </c:pt>
                <c:pt idx="33">
                  <c:v>130.91260254391486</c:v>
                </c:pt>
                <c:pt idx="34">
                  <c:v>131.39728184553368</c:v>
                </c:pt>
                <c:pt idx="35">
                  <c:v>127.99491069076356</c:v>
                </c:pt>
                <c:pt idx="36">
                  <c:v>130.21970613592387</c:v>
                </c:pt>
                <c:pt idx="37">
                  <c:v>132.49339321455761</c:v>
                </c:pt>
                <c:pt idx="38">
                  <c:v>131.62678996305903</c:v>
                </c:pt>
                <c:pt idx="39">
                  <c:v>132.28175561207428</c:v>
                </c:pt>
                <c:pt idx="40">
                  <c:v>129.20461341201559</c:v>
                </c:pt>
                <c:pt idx="41">
                  <c:v>130.48753500276149</c:v>
                </c:pt>
                <c:pt idx="42">
                  <c:v>132.70560224120396</c:v>
                </c:pt>
                <c:pt idx="43">
                  <c:v>134.9548238093102</c:v>
                </c:pt>
                <c:pt idx="44">
                  <c:v>132.16323785948336</c:v>
                </c:pt>
                <c:pt idx="45">
                  <c:v>132.77997110451128</c:v>
                </c:pt>
                <c:pt idx="46">
                  <c:v>134.85562706353613</c:v>
                </c:pt>
                <c:pt idx="47">
                  <c:v>132.53416145911382</c:v>
                </c:pt>
                <c:pt idx="48">
                  <c:v>131.92510207408526</c:v>
                </c:pt>
                <c:pt idx="49">
                  <c:v>134.81402348399774</c:v>
                </c:pt>
                <c:pt idx="50">
                  <c:v>134.39166233299269</c:v>
                </c:pt>
                <c:pt idx="51">
                  <c:v>135.17262099587433</c:v>
                </c:pt>
                <c:pt idx="52">
                  <c:v>134.9099495068134</c:v>
                </c:pt>
                <c:pt idx="53">
                  <c:v>133.51502877047375</c:v>
                </c:pt>
                <c:pt idx="54">
                  <c:v>134.24095633907521</c:v>
                </c:pt>
                <c:pt idx="55">
                  <c:v>135.93050282615962</c:v>
                </c:pt>
                <c:pt idx="56">
                  <c:v>136.47517269801889</c:v>
                </c:pt>
                <c:pt idx="57">
                  <c:v>134.7380604611111</c:v>
                </c:pt>
                <c:pt idx="58">
                  <c:v>135.6473268960417</c:v>
                </c:pt>
                <c:pt idx="59">
                  <c:v>135.82925074337035</c:v>
                </c:pt>
                <c:pt idx="60">
                  <c:v>135.98027144109628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7648"/>
        <c:axId val="181389184"/>
      </c:lineChart>
      <c:catAx>
        <c:axId val="18138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1389184"/>
        <c:crosses val="autoZero"/>
        <c:auto val="1"/>
        <c:lblAlgn val="ctr"/>
        <c:lblOffset val="100"/>
        <c:noMultiLvlLbl val="0"/>
      </c:catAx>
      <c:valAx>
        <c:axId val="181389184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3876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Øl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officiel!$C$37:$BK$37</c:f>
              <c:numCache>
                <c:formatCode>General</c:formatCode>
                <c:ptCount val="61"/>
                <c:pt idx="0">
                  <c:v>112.1</c:v>
                </c:pt>
                <c:pt idx="1">
                  <c:v>112.2</c:v>
                </c:pt>
                <c:pt idx="2">
                  <c:v>113.8</c:v>
                </c:pt>
                <c:pt idx="3">
                  <c:v>112.6</c:v>
                </c:pt>
                <c:pt idx="4">
                  <c:v>113.7</c:v>
                </c:pt>
                <c:pt idx="5">
                  <c:v>114.2</c:v>
                </c:pt>
                <c:pt idx="6">
                  <c:v>115.1</c:v>
                </c:pt>
                <c:pt idx="7">
                  <c:v>115.9</c:v>
                </c:pt>
                <c:pt idx="8">
                  <c:v>113.4</c:v>
                </c:pt>
                <c:pt idx="9">
                  <c:v>112.9</c:v>
                </c:pt>
                <c:pt idx="10">
                  <c:v>114.5</c:v>
                </c:pt>
                <c:pt idx="11">
                  <c:v>116.8</c:v>
                </c:pt>
                <c:pt idx="12">
                  <c:v>116.2</c:v>
                </c:pt>
                <c:pt idx="13">
                  <c:v>121.1</c:v>
                </c:pt>
                <c:pt idx="14">
                  <c:v>124.1</c:v>
                </c:pt>
                <c:pt idx="15">
                  <c:v>124.1</c:v>
                </c:pt>
                <c:pt idx="16">
                  <c:v>125.5</c:v>
                </c:pt>
                <c:pt idx="17">
                  <c:v>124</c:v>
                </c:pt>
                <c:pt idx="18">
                  <c:v>125.5</c:v>
                </c:pt>
                <c:pt idx="19">
                  <c:v>125</c:v>
                </c:pt>
                <c:pt idx="20">
                  <c:v>125.4</c:v>
                </c:pt>
                <c:pt idx="21">
                  <c:v>122.4</c:v>
                </c:pt>
                <c:pt idx="22">
                  <c:v>125.7</c:v>
                </c:pt>
                <c:pt idx="23">
                  <c:v>124</c:v>
                </c:pt>
                <c:pt idx="24">
                  <c:v>123.5</c:v>
                </c:pt>
                <c:pt idx="25">
                  <c:v>124.1</c:v>
                </c:pt>
                <c:pt idx="26">
                  <c:v>123.6</c:v>
                </c:pt>
                <c:pt idx="27">
                  <c:v>123.8</c:v>
                </c:pt>
                <c:pt idx="28">
                  <c:v>125.7</c:v>
                </c:pt>
                <c:pt idx="29">
                  <c:v>127.7</c:v>
                </c:pt>
                <c:pt idx="30">
                  <c:v>127.5</c:v>
                </c:pt>
                <c:pt idx="31">
                  <c:v>126.3</c:v>
                </c:pt>
                <c:pt idx="32">
                  <c:v>125.3</c:v>
                </c:pt>
                <c:pt idx="33">
                  <c:v>124.6</c:v>
                </c:pt>
                <c:pt idx="34">
                  <c:v>121.9</c:v>
                </c:pt>
                <c:pt idx="35">
                  <c:v>124.8</c:v>
                </c:pt>
                <c:pt idx="36">
                  <c:v>123.7</c:v>
                </c:pt>
                <c:pt idx="37">
                  <c:v>122</c:v>
                </c:pt>
                <c:pt idx="38">
                  <c:v>122.7</c:v>
                </c:pt>
                <c:pt idx="39">
                  <c:v>120.4</c:v>
                </c:pt>
                <c:pt idx="40">
                  <c:v>118.1</c:v>
                </c:pt>
                <c:pt idx="41">
                  <c:v>119.8</c:v>
                </c:pt>
                <c:pt idx="42">
                  <c:v>121.6</c:v>
                </c:pt>
                <c:pt idx="43">
                  <c:v>118.9</c:v>
                </c:pt>
                <c:pt idx="44">
                  <c:v>115.4</c:v>
                </c:pt>
                <c:pt idx="45">
                  <c:v>114.3</c:v>
                </c:pt>
                <c:pt idx="46">
                  <c:v>114.9</c:v>
                </c:pt>
                <c:pt idx="47">
                  <c:v>113.4</c:v>
                </c:pt>
                <c:pt idx="48">
                  <c:v>114.2</c:v>
                </c:pt>
                <c:pt idx="49">
                  <c:v>114.9</c:v>
                </c:pt>
                <c:pt idx="50">
                  <c:v>115</c:v>
                </c:pt>
                <c:pt idx="51">
                  <c:v>114.5</c:v>
                </c:pt>
                <c:pt idx="52">
                  <c:v>115.2</c:v>
                </c:pt>
                <c:pt idx="53">
                  <c:v>114.6</c:v>
                </c:pt>
                <c:pt idx="54">
                  <c:v>115</c:v>
                </c:pt>
                <c:pt idx="55">
                  <c:v>115.2</c:v>
                </c:pt>
                <c:pt idx="56">
                  <c:v>114.1</c:v>
                </c:pt>
                <c:pt idx="57">
                  <c:v>116.6</c:v>
                </c:pt>
                <c:pt idx="58">
                  <c:v>114.6</c:v>
                </c:pt>
                <c:pt idx="59">
                  <c:v>113.2</c:v>
                </c:pt>
                <c:pt idx="60">
                  <c:v>113.94647000000001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Stregkoder!$C$37:$BK$37</c:f>
              <c:numCache>
                <c:formatCode>General</c:formatCode>
                <c:ptCount val="61"/>
                <c:pt idx="0">
                  <c:v>112.1044826611043</c:v>
                </c:pt>
                <c:pt idx="1">
                  <c:v>112.8183373373281</c:v>
                </c:pt>
                <c:pt idx="2">
                  <c:v>117.18570494957288</c:v>
                </c:pt>
                <c:pt idx="3">
                  <c:v>116.0365775994652</c:v>
                </c:pt>
                <c:pt idx="4">
                  <c:v>117.4798557591637</c:v>
                </c:pt>
                <c:pt idx="5">
                  <c:v>114.86753858420244</c:v>
                </c:pt>
                <c:pt idx="6">
                  <c:v>122.03789519857634</c:v>
                </c:pt>
                <c:pt idx="7">
                  <c:v>121.79318727041719</c:v>
                </c:pt>
                <c:pt idx="8">
                  <c:v>122.82834545778525</c:v>
                </c:pt>
                <c:pt idx="9">
                  <c:v>123.00579773601299</c:v>
                </c:pt>
                <c:pt idx="10">
                  <c:v>122.10778342375936</c:v>
                </c:pt>
                <c:pt idx="11">
                  <c:v>127.29500650817387</c:v>
                </c:pt>
                <c:pt idx="12">
                  <c:v>128.00086495523919</c:v>
                </c:pt>
                <c:pt idx="13">
                  <c:v>130.84633169372651</c:v>
                </c:pt>
                <c:pt idx="14">
                  <c:v>132.0354369460039</c:v>
                </c:pt>
                <c:pt idx="15">
                  <c:v>134.0613181824707</c:v>
                </c:pt>
                <c:pt idx="16">
                  <c:v>134.53432917483727</c:v>
                </c:pt>
                <c:pt idx="17">
                  <c:v>133.37642448466988</c:v>
                </c:pt>
                <c:pt idx="18">
                  <c:v>135.61040522593544</c:v>
                </c:pt>
                <c:pt idx="19">
                  <c:v>136.23224988578957</c:v>
                </c:pt>
                <c:pt idx="20">
                  <c:v>136.51926280995815</c:v>
                </c:pt>
                <c:pt idx="21">
                  <c:v>131.60481278510531</c:v>
                </c:pt>
                <c:pt idx="22">
                  <c:v>131.84714633200264</c:v>
                </c:pt>
                <c:pt idx="23">
                  <c:v>134.51553555662284</c:v>
                </c:pt>
                <c:pt idx="24">
                  <c:v>133.27627130704326</c:v>
                </c:pt>
                <c:pt idx="25">
                  <c:v>136.22514174518514</c:v>
                </c:pt>
                <c:pt idx="26">
                  <c:v>135.62253311368156</c:v>
                </c:pt>
                <c:pt idx="27">
                  <c:v>131.9812454038358</c:v>
                </c:pt>
                <c:pt idx="28">
                  <c:v>135.91293305337598</c:v>
                </c:pt>
                <c:pt idx="29">
                  <c:v>139.64822815854748</c:v>
                </c:pt>
                <c:pt idx="30">
                  <c:v>137.92535401262697</c:v>
                </c:pt>
                <c:pt idx="31">
                  <c:v>139.43569546337184</c:v>
                </c:pt>
                <c:pt idx="32">
                  <c:v>137.41697006667394</c:v>
                </c:pt>
                <c:pt idx="33">
                  <c:v>135.88340290457759</c:v>
                </c:pt>
                <c:pt idx="34">
                  <c:v>132.24289437771642</c:v>
                </c:pt>
                <c:pt idx="35">
                  <c:v>139.50164278003433</c:v>
                </c:pt>
                <c:pt idx="36">
                  <c:v>138.19206652571495</c:v>
                </c:pt>
                <c:pt idx="37">
                  <c:v>137.27890329214802</c:v>
                </c:pt>
                <c:pt idx="38">
                  <c:v>137.79222281142899</c:v>
                </c:pt>
                <c:pt idx="39">
                  <c:v>136.28608179085072</c:v>
                </c:pt>
                <c:pt idx="40">
                  <c:v>130.31948502098237</c:v>
                </c:pt>
                <c:pt idx="41">
                  <c:v>135.84993323008626</c:v>
                </c:pt>
                <c:pt idx="42">
                  <c:v>132.64202697557002</c:v>
                </c:pt>
                <c:pt idx="43">
                  <c:v>130.4168783820233</c:v>
                </c:pt>
                <c:pt idx="44">
                  <c:v>127.28797644561597</c:v>
                </c:pt>
                <c:pt idx="45">
                  <c:v>125.01914898517109</c:v>
                </c:pt>
                <c:pt idx="46">
                  <c:v>125.61106506347498</c:v>
                </c:pt>
                <c:pt idx="47">
                  <c:v>125.62292431545411</c:v>
                </c:pt>
                <c:pt idx="48">
                  <c:v>125.70591629229199</c:v>
                </c:pt>
                <c:pt idx="49">
                  <c:v>129.4798300636846</c:v>
                </c:pt>
                <c:pt idx="50">
                  <c:v>129.56740847841462</c:v>
                </c:pt>
                <c:pt idx="51">
                  <c:v>129.79065932031722</c:v>
                </c:pt>
                <c:pt idx="52">
                  <c:v>131.34694909163147</c:v>
                </c:pt>
                <c:pt idx="53">
                  <c:v>132.82314373797215</c:v>
                </c:pt>
                <c:pt idx="54">
                  <c:v>129.88493765286717</c:v>
                </c:pt>
                <c:pt idx="55">
                  <c:v>128.14546592099688</c:v>
                </c:pt>
                <c:pt idx="56">
                  <c:v>130.37859488538169</c:v>
                </c:pt>
                <c:pt idx="57">
                  <c:v>132.03298728963435</c:v>
                </c:pt>
                <c:pt idx="58">
                  <c:v>131.12772689555254</c:v>
                </c:pt>
                <c:pt idx="59">
                  <c:v>129.17331024558084</c:v>
                </c:pt>
                <c:pt idx="60">
                  <c:v>129.80452307806866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00224"/>
        <c:axId val="184902016"/>
      </c:lineChart>
      <c:catAx>
        <c:axId val="18490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4902016"/>
        <c:crosses val="autoZero"/>
        <c:auto val="1"/>
        <c:lblAlgn val="ctr"/>
        <c:lblOffset val="100"/>
        <c:noMultiLvlLbl val="0"/>
      </c:catAx>
      <c:valAx>
        <c:axId val="184902016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9002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Tobak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officiel!$C$38:$BK$38</c:f>
              <c:numCache>
                <c:formatCode>General</c:formatCode>
                <c:ptCount val="61"/>
                <c:pt idx="0">
                  <c:v>133.4</c:v>
                </c:pt>
                <c:pt idx="1">
                  <c:v>133.69999999999999</c:v>
                </c:pt>
                <c:pt idx="2">
                  <c:v>133.69999999999999</c:v>
                </c:pt>
                <c:pt idx="3">
                  <c:v>135</c:v>
                </c:pt>
                <c:pt idx="4">
                  <c:v>135.4</c:v>
                </c:pt>
                <c:pt idx="5">
                  <c:v>136.1</c:v>
                </c:pt>
                <c:pt idx="6">
                  <c:v>137.30000000000001</c:v>
                </c:pt>
                <c:pt idx="7">
                  <c:v>137.4</c:v>
                </c:pt>
                <c:pt idx="8">
                  <c:v>137.4</c:v>
                </c:pt>
                <c:pt idx="9">
                  <c:v>137.4</c:v>
                </c:pt>
                <c:pt idx="10">
                  <c:v>137.4</c:v>
                </c:pt>
                <c:pt idx="11">
                  <c:v>137.9</c:v>
                </c:pt>
                <c:pt idx="12">
                  <c:v>138.4</c:v>
                </c:pt>
                <c:pt idx="13">
                  <c:v>138.4</c:v>
                </c:pt>
                <c:pt idx="14">
                  <c:v>139</c:v>
                </c:pt>
                <c:pt idx="15">
                  <c:v>139</c:v>
                </c:pt>
                <c:pt idx="16">
                  <c:v>145.6</c:v>
                </c:pt>
                <c:pt idx="17">
                  <c:v>148.69999999999999</c:v>
                </c:pt>
                <c:pt idx="18">
                  <c:v>148.69999999999999</c:v>
                </c:pt>
                <c:pt idx="19">
                  <c:v>148.69999999999999</c:v>
                </c:pt>
                <c:pt idx="20">
                  <c:v>149.1</c:v>
                </c:pt>
                <c:pt idx="21">
                  <c:v>149.9</c:v>
                </c:pt>
                <c:pt idx="22">
                  <c:v>149.9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149.5</c:v>
                </c:pt>
                <c:pt idx="27">
                  <c:v>149.69999999999999</c:v>
                </c:pt>
                <c:pt idx="28">
                  <c:v>151</c:v>
                </c:pt>
                <c:pt idx="29">
                  <c:v>151</c:v>
                </c:pt>
                <c:pt idx="30">
                  <c:v>151.1</c:v>
                </c:pt>
                <c:pt idx="31">
                  <c:v>151.1</c:v>
                </c:pt>
                <c:pt idx="32">
                  <c:v>151.19999999999999</c:v>
                </c:pt>
                <c:pt idx="33">
                  <c:v>151.19999999999999</c:v>
                </c:pt>
                <c:pt idx="34">
                  <c:v>151.6</c:v>
                </c:pt>
                <c:pt idx="35">
                  <c:v>151.69999999999999</c:v>
                </c:pt>
                <c:pt idx="36">
                  <c:v>151.69999999999999</c:v>
                </c:pt>
                <c:pt idx="37">
                  <c:v>155.6</c:v>
                </c:pt>
                <c:pt idx="38">
                  <c:v>155.6</c:v>
                </c:pt>
                <c:pt idx="39">
                  <c:v>155.6</c:v>
                </c:pt>
                <c:pt idx="40">
                  <c:v>155.6</c:v>
                </c:pt>
                <c:pt idx="41">
                  <c:v>154.9</c:v>
                </c:pt>
                <c:pt idx="42">
                  <c:v>154.9</c:v>
                </c:pt>
                <c:pt idx="43">
                  <c:v>154.9</c:v>
                </c:pt>
                <c:pt idx="44">
                  <c:v>154.9</c:v>
                </c:pt>
                <c:pt idx="45">
                  <c:v>154.9</c:v>
                </c:pt>
                <c:pt idx="46">
                  <c:v>154.9</c:v>
                </c:pt>
                <c:pt idx="47">
                  <c:v>154.9</c:v>
                </c:pt>
                <c:pt idx="48">
                  <c:v>155.1</c:v>
                </c:pt>
                <c:pt idx="49">
                  <c:v>155.69999999999999</c:v>
                </c:pt>
                <c:pt idx="50">
                  <c:v>155.9</c:v>
                </c:pt>
                <c:pt idx="51">
                  <c:v>155.9</c:v>
                </c:pt>
                <c:pt idx="52">
                  <c:v>155.9</c:v>
                </c:pt>
                <c:pt idx="53">
                  <c:v>155.9</c:v>
                </c:pt>
                <c:pt idx="54">
                  <c:v>155.9</c:v>
                </c:pt>
                <c:pt idx="55">
                  <c:v>155.9</c:v>
                </c:pt>
                <c:pt idx="56">
                  <c:v>155.9</c:v>
                </c:pt>
                <c:pt idx="57">
                  <c:v>155.9</c:v>
                </c:pt>
                <c:pt idx="58">
                  <c:v>155.9</c:v>
                </c:pt>
                <c:pt idx="59">
                  <c:v>155.9</c:v>
                </c:pt>
                <c:pt idx="60">
                  <c:v>155.90899999999999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Stregkoder!$C$38:$BK$38</c:f>
              <c:numCache>
                <c:formatCode>General</c:formatCode>
                <c:ptCount val="61"/>
                <c:pt idx="0">
                  <c:v>133.44974179587877</c:v>
                </c:pt>
                <c:pt idx="1">
                  <c:v>133.48525715051744</c:v>
                </c:pt>
                <c:pt idx="2">
                  <c:v>133.42967943402775</c:v>
                </c:pt>
                <c:pt idx="3">
                  <c:v>134.53936703963154</c:v>
                </c:pt>
                <c:pt idx="4">
                  <c:v>134.6418728721967</c:v>
                </c:pt>
                <c:pt idx="5">
                  <c:v>135.11278961198897</c:v>
                </c:pt>
                <c:pt idx="6">
                  <c:v>135.52134036535492</c:v>
                </c:pt>
                <c:pt idx="7">
                  <c:v>135.54391061273384</c:v>
                </c:pt>
                <c:pt idx="8">
                  <c:v>135.41045754480501</c:v>
                </c:pt>
                <c:pt idx="9">
                  <c:v>135.51711066196501</c:v>
                </c:pt>
                <c:pt idx="10">
                  <c:v>135.38982084804488</c:v>
                </c:pt>
                <c:pt idx="11">
                  <c:v>135.61555672572723</c:v>
                </c:pt>
                <c:pt idx="12">
                  <c:v>135.67070244649636</c:v>
                </c:pt>
                <c:pt idx="13">
                  <c:v>135.82274443025037</c:v>
                </c:pt>
                <c:pt idx="14">
                  <c:v>136.30407736961678</c:v>
                </c:pt>
                <c:pt idx="15">
                  <c:v>136.37618409227701</c:v>
                </c:pt>
                <c:pt idx="16">
                  <c:v>138.30511187113828</c:v>
                </c:pt>
                <c:pt idx="17">
                  <c:v>138.96384353740794</c:v>
                </c:pt>
                <c:pt idx="18">
                  <c:v>138.72497020207047</c:v>
                </c:pt>
                <c:pt idx="19">
                  <c:v>138.7945253180267</c:v>
                </c:pt>
                <c:pt idx="20">
                  <c:v>138.94879224435971</c:v>
                </c:pt>
                <c:pt idx="21">
                  <c:v>142.39167025622817</c:v>
                </c:pt>
                <c:pt idx="22">
                  <c:v>142.78602983363959</c:v>
                </c:pt>
                <c:pt idx="23">
                  <c:v>142.79298158437967</c:v>
                </c:pt>
                <c:pt idx="24">
                  <c:v>142.99933090795008</c:v>
                </c:pt>
                <c:pt idx="25">
                  <c:v>143.38017570666517</c:v>
                </c:pt>
                <c:pt idx="26">
                  <c:v>144.9706456194854</c:v>
                </c:pt>
                <c:pt idx="27">
                  <c:v>145.45617668473298</c:v>
                </c:pt>
                <c:pt idx="28">
                  <c:v>145.76013757820431</c:v>
                </c:pt>
                <c:pt idx="29">
                  <c:v>145.77333755023898</c:v>
                </c:pt>
                <c:pt idx="30">
                  <c:v>145.83768011354618</c:v>
                </c:pt>
                <c:pt idx="31">
                  <c:v>146.01257608813901</c:v>
                </c:pt>
                <c:pt idx="32">
                  <c:v>146.23853165945457</c:v>
                </c:pt>
                <c:pt idx="33">
                  <c:v>145.92933371522886</c:v>
                </c:pt>
                <c:pt idx="34">
                  <c:v>146.01505308993671</c:v>
                </c:pt>
                <c:pt idx="35">
                  <c:v>145.83231910808189</c:v>
                </c:pt>
                <c:pt idx="36">
                  <c:v>145.93220666897901</c:v>
                </c:pt>
                <c:pt idx="37">
                  <c:v>147.20614317641216</c:v>
                </c:pt>
                <c:pt idx="38">
                  <c:v>147.27589948723781</c:v>
                </c:pt>
                <c:pt idx="39">
                  <c:v>147.35059573797878</c:v>
                </c:pt>
                <c:pt idx="40">
                  <c:v>147.35818678432133</c:v>
                </c:pt>
                <c:pt idx="41">
                  <c:v>148.83959379327177</c:v>
                </c:pt>
                <c:pt idx="42">
                  <c:v>148.90292414447998</c:v>
                </c:pt>
                <c:pt idx="43">
                  <c:v>148.91076103473088</c:v>
                </c:pt>
                <c:pt idx="44">
                  <c:v>148.7648269273887</c:v>
                </c:pt>
                <c:pt idx="45">
                  <c:v>148.97474827152053</c:v>
                </c:pt>
                <c:pt idx="46">
                  <c:v>149.12116001747214</c:v>
                </c:pt>
                <c:pt idx="47">
                  <c:v>149.25571963988901</c:v>
                </c:pt>
                <c:pt idx="48">
                  <c:v>149.34166972933286</c:v>
                </c:pt>
                <c:pt idx="49">
                  <c:v>149.64137400276363</c:v>
                </c:pt>
                <c:pt idx="50">
                  <c:v>149.70889094705063</c:v>
                </c:pt>
                <c:pt idx="51">
                  <c:v>149.73217375786712</c:v>
                </c:pt>
                <c:pt idx="52">
                  <c:v>149.73530840406912</c:v>
                </c:pt>
                <c:pt idx="53">
                  <c:v>149.70870053046153</c:v>
                </c:pt>
                <c:pt idx="54">
                  <c:v>151.13198254257034</c:v>
                </c:pt>
                <c:pt idx="55">
                  <c:v>151.13765657611819</c:v>
                </c:pt>
                <c:pt idx="56">
                  <c:v>151.12438758760163</c:v>
                </c:pt>
                <c:pt idx="57">
                  <c:v>151.10399908738611</c:v>
                </c:pt>
                <c:pt idx="58">
                  <c:v>151.0156190448532</c:v>
                </c:pt>
                <c:pt idx="59">
                  <c:v>150.99493439498738</c:v>
                </c:pt>
                <c:pt idx="60">
                  <c:v>150.99701573322679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35552"/>
        <c:axId val="184937088"/>
      </c:lineChart>
      <c:catAx>
        <c:axId val="18493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4937088"/>
        <c:crosses val="autoZero"/>
        <c:auto val="1"/>
        <c:lblAlgn val="ctr"/>
        <c:lblOffset val="100"/>
        <c:noMultiLvlLbl val="0"/>
      </c:catAx>
      <c:valAx>
        <c:axId val="18493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9355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Cigaretter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officiel!$C$39:$BK$39</c:f>
              <c:numCache>
                <c:formatCode>General</c:formatCode>
                <c:ptCount val="61"/>
                <c:pt idx="0">
                  <c:v>127</c:v>
                </c:pt>
                <c:pt idx="1">
                  <c:v>127.3</c:v>
                </c:pt>
                <c:pt idx="2">
                  <c:v>127.3</c:v>
                </c:pt>
                <c:pt idx="3">
                  <c:v>128.5</c:v>
                </c:pt>
                <c:pt idx="4">
                  <c:v>129.1</c:v>
                </c:pt>
                <c:pt idx="5">
                  <c:v>129.69999999999999</c:v>
                </c:pt>
                <c:pt idx="6">
                  <c:v>130.6</c:v>
                </c:pt>
                <c:pt idx="7">
                  <c:v>130.80000000000001</c:v>
                </c:pt>
                <c:pt idx="8">
                  <c:v>130.80000000000001</c:v>
                </c:pt>
                <c:pt idx="9">
                  <c:v>130.69999999999999</c:v>
                </c:pt>
                <c:pt idx="10">
                  <c:v>130.80000000000001</c:v>
                </c:pt>
                <c:pt idx="11">
                  <c:v>131.4</c:v>
                </c:pt>
                <c:pt idx="12">
                  <c:v>131.9</c:v>
                </c:pt>
                <c:pt idx="13">
                  <c:v>131.9</c:v>
                </c:pt>
                <c:pt idx="14">
                  <c:v>132.4</c:v>
                </c:pt>
                <c:pt idx="15">
                  <c:v>132.4</c:v>
                </c:pt>
                <c:pt idx="16">
                  <c:v>137</c:v>
                </c:pt>
                <c:pt idx="17">
                  <c:v>140.30000000000001</c:v>
                </c:pt>
                <c:pt idx="18">
                  <c:v>140.30000000000001</c:v>
                </c:pt>
                <c:pt idx="19">
                  <c:v>140.30000000000001</c:v>
                </c:pt>
                <c:pt idx="20">
                  <c:v>140.69999999999999</c:v>
                </c:pt>
                <c:pt idx="21">
                  <c:v>141.5</c:v>
                </c:pt>
                <c:pt idx="22">
                  <c:v>141.6</c:v>
                </c:pt>
                <c:pt idx="23">
                  <c:v>141.6</c:v>
                </c:pt>
                <c:pt idx="24">
                  <c:v>141.6</c:v>
                </c:pt>
                <c:pt idx="25">
                  <c:v>141.6</c:v>
                </c:pt>
                <c:pt idx="26">
                  <c:v>141</c:v>
                </c:pt>
                <c:pt idx="27">
                  <c:v>141.30000000000001</c:v>
                </c:pt>
                <c:pt idx="28">
                  <c:v>142.69999999999999</c:v>
                </c:pt>
                <c:pt idx="29">
                  <c:v>142.69999999999999</c:v>
                </c:pt>
                <c:pt idx="30">
                  <c:v>142.80000000000001</c:v>
                </c:pt>
                <c:pt idx="31">
                  <c:v>142.80000000000001</c:v>
                </c:pt>
                <c:pt idx="32">
                  <c:v>142.9</c:v>
                </c:pt>
                <c:pt idx="33">
                  <c:v>142.9</c:v>
                </c:pt>
                <c:pt idx="34">
                  <c:v>143.30000000000001</c:v>
                </c:pt>
                <c:pt idx="35">
                  <c:v>143.4</c:v>
                </c:pt>
                <c:pt idx="36">
                  <c:v>143.4</c:v>
                </c:pt>
                <c:pt idx="37">
                  <c:v>147.1</c:v>
                </c:pt>
                <c:pt idx="38">
                  <c:v>147.1</c:v>
                </c:pt>
                <c:pt idx="39">
                  <c:v>147.1</c:v>
                </c:pt>
                <c:pt idx="40">
                  <c:v>147.1</c:v>
                </c:pt>
                <c:pt idx="41">
                  <c:v>146.30000000000001</c:v>
                </c:pt>
                <c:pt idx="42">
                  <c:v>146.30000000000001</c:v>
                </c:pt>
                <c:pt idx="43">
                  <c:v>146.1</c:v>
                </c:pt>
                <c:pt idx="44">
                  <c:v>146.1</c:v>
                </c:pt>
                <c:pt idx="45">
                  <c:v>146.1</c:v>
                </c:pt>
                <c:pt idx="46">
                  <c:v>146.1</c:v>
                </c:pt>
                <c:pt idx="47">
                  <c:v>146.1</c:v>
                </c:pt>
                <c:pt idx="48">
                  <c:v>146.4</c:v>
                </c:pt>
                <c:pt idx="49">
                  <c:v>146.80000000000001</c:v>
                </c:pt>
                <c:pt idx="50">
                  <c:v>146.69999999999999</c:v>
                </c:pt>
                <c:pt idx="51">
                  <c:v>146.69999999999999</c:v>
                </c:pt>
                <c:pt idx="52">
                  <c:v>146.69999999999999</c:v>
                </c:pt>
                <c:pt idx="53">
                  <c:v>146.69999999999999</c:v>
                </c:pt>
                <c:pt idx="54">
                  <c:v>146.69999999999999</c:v>
                </c:pt>
                <c:pt idx="55">
                  <c:v>146.69999999999999</c:v>
                </c:pt>
                <c:pt idx="56">
                  <c:v>146.69999999999999</c:v>
                </c:pt>
                <c:pt idx="57">
                  <c:v>146.69999999999999</c:v>
                </c:pt>
                <c:pt idx="58">
                  <c:v>146.69999999999999</c:v>
                </c:pt>
                <c:pt idx="59">
                  <c:v>146.69999999999999</c:v>
                </c:pt>
                <c:pt idx="60">
                  <c:v>146.65484000000001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Stregkoder!$C$39:$BK$39</c:f>
              <c:numCache>
                <c:formatCode>General</c:formatCode>
                <c:ptCount val="61"/>
                <c:pt idx="0">
                  <c:v>126.978407373233</c:v>
                </c:pt>
                <c:pt idx="1">
                  <c:v>127.01954990919499</c:v>
                </c:pt>
                <c:pt idx="2">
                  <c:v>126.95262725311301</c:v>
                </c:pt>
                <c:pt idx="3">
                  <c:v>128.20376606628099</c:v>
                </c:pt>
                <c:pt idx="4">
                  <c:v>128.30224823826399</c:v>
                </c:pt>
                <c:pt idx="5">
                  <c:v>128.681554103964</c:v>
                </c:pt>
                <c:pt idx="6">
                  <c:v>129.088489073809</c:v>
                </c:pt>
                <c:pt idx="7">
                  <c:v>129.11676268095698</c:v>
                </c:pt>
                <c:pt idx="8">
                  <c:v>128.96147971972599</c:v>
                </c:pt>
                <c:pt idx="9">
                  <c:v>129.08489676198897</c:v>
                </c:pt>
                <c:pt idx="10">
                  <c:v>128.93736896804</c:v>
                </c:pt>
                <c:pt idx="11">
                  <c:v>129.19909001537297</c:v>
                </c:pt>
                <c:pt idx="12">
                  <c:v>129.26263167209498</c:v>
                </c:pt>
                <c:pt idx="13">
                  <c:v>129.31537082581721</c:v>
                </c:pt>
                <c:pt idx="14">
                  <c:v>129.83558828698153</c:v>
                </c:pt>
                <c:pt idx="15">
                  <c:v>129.83760478403562</c:v>
                </c:pt>
                <c:pt idx="16">
                  <c:v>131.44065531071712</c:v>
                </c:pt>
                <c:pt idx="17">
                  <c:v>132.14993229696506</c:v>
                </c:pt>
                <c:pt idx="18">
                  <c:v>131.9556893403514</c:v>
                </c:pt>
                <c:pt idx="19">
                  <c:v>131.97409633910149</c:v>
                </c:pt>
                <c:pt idx="20">
                  <c:v>132.08293547496942</c:v>
                </c:pt>
                <c:pt idx="21">
                  <c:v>135.55990637300127</c:v>
                </c:pt>
                <c:pt idx="22">
                  <c:v>135.93973168990655</c:v>
                </c:pt>
                <c:pt idx="23">
                  <c:v>135.92805927426656</c:v>
                </c:pt>
                <c:pt idx="24">
                  <c:v>135.97994529461974</c:v>
                </c:pt>
                <c:pt idx="25">
                  <c:v>136.36460536386915</c:v>
                </c:pt>
                <c:pt idx="26">
                  <c:v>137.96984861807215</c:v>
                </c:pt>
                <c:pt idx="27">
                  <c:v>138.13500985962699</c:v>
                </c:pt>
                <c:pt idx="28">
                  <c:v>138.4650195888625</c:v>
                </c:pt>
                <c:pt idx="29">
                  <c:v>138.47562602459547</c:v>
                </c:pt>
                <c:pt idx="30">
                  <c:v>138.51705911392676</c:v>
                </c:pt>
                <c:pt idx="31">
                  <c:v>138.69910906468718</c:v>
                </c:pt>
                <c:pt idx="32">
                  <c:v>138.95439781398329</c:v>
                </c:pt>
                <c:pt idx="33">
                  <c:v>138.62011831446557</c:v>
                </c:pt>
                <c:pt idx="34">
                  <c:v>138.73043884408307</c:v>
                </c:pt>
                <c:pt idx="35">
                  <c:v>138.51802457153835</c:v>
                </c:pt>
                <c:pt idx="36">
                  <c:v>138.60102673014617</c:v>
                </c:pt>
                <c:pt idx="37">
                  <c:v>139.89694633007304</c:v>
                </c:pt>
                <c:pt idx="38">
                  <c:v>139.94727236287875</c:v>
                </c:pt>
                <c:pt idx="39">
                  <c:v>139.93930280384177</c:v>
                </c:pt>
                <c:pt idx="40">
                  <c:v>139.94842275140061</c:v>
                </c:pt>
                <c:pt idx="41">
                  <c:v>141.55740049040287</c:v>
                </c:pt>
                <c:pt idx="42">
                  <c:v>141.61716525312889</c:v>
                </c:pt>
                <c:pt idx="43">
                  <c:v>141.60160035782712</c:v>
                </c:pt>
                <c:pt idx="44">
                  <c:v>141.43206358193081</c:v>
                </c:pt>
                <c:pt idx="45">
                  <c:v>141.401917858617</c:v>
                </c:pt>
                <c:pt idx="46">
                  <c:v>141.57180113708012</c:v>
                </c:pt>
                <c:pt idx="47">
                  <c:v>141.70118519553273</c:v>
                </c:pt>
                <c:pt idx="48">
                  <c:v>141.75324374117255</c:v>
                </c:pt>
                <c:pt idx="49">
                  <c:v>141.95070600970402</c:v>
                </c:pt>
                <c:pt idx="50">
                  <c:v>141.92741595175733</c:v>
                </c:pt>
                <c:pt idx="51">
                  <c:v>141.92677806216051</c:v>
                </c:pt>
                <c:pt idx="52">
                  <c:v>141.92969817898157</c:v>
                </c:pt>
                <c:pt idx="53">
                  <c:v>142.00213408653329</c:v>
                </c:pt>
                <c:pt idx="54">
                  <c:v>143.54428180051789</c:v>
                </c:pt>
                <c:pt idx="55">
                  <c:v>143.54636557320089</c:v>
                </c:pt>
                <c:pt idx="56">
                  <c:v>143.54326117716298</c:v>
                </c:pt>
                <c:pt idx="57">
                  <c:v>143.46546727007794</c:v>
                </c:pt>
                <c:pt idx="58">
                  <c:v>143.35312215780309</c:v>
                </c:pt>
                <c:pt idx="59">
                  <c:v>143.34861174353256</c:v>
                </c:pt>
                <c:pt idx="60">
                  <c:v>143.33744309867217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32704"/>
        <c:axId val="185034240"/>
      </c:lineChart>
      <c:catAx>
        <c:axId val="18503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5034240"/>
        <c:crosses val="autoZero"/>
        <c:auto val="1"/>
        <c:lblAlgn val="ctr"/>
        <c:lblOffset val="100"/>
        <c:noMultiLvlLbl val="0"/>
      </c:catAx>
      <c:valAx>
        <c:axId val="18503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327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Andre tobaksvarer</a:t>
            </a:r>
          </a:p>
        </c:rich>
      </c:tx>
      <c:layout>
        <c:manualLayout>
          <c:xMode val="edge"/>
          <c:yMode val="edge"/>
          <c:x val="0.32022347206599178"/>
          <c:y val="2.3330414888258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539672925499696E-2"/>
          <c:y val="0.10983389846823885"/>
          <c:w val="0.79752219434109195"/>
          <c:h val="0.79653728880004149"/>
        </c:manualLayout>
      </c:layout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officiel!$C$40:$BK$40</c:f>
              <c:numCache>
                <c:formatCode>General</c:formatCode>
                <c:ptCount val="61"/>
                <c:pt idx="0">
                  <c:v>159.80000000000001</c:v>
                </c:pt>
                <c:pt idx="1">
                  <c:v>159.80000000000001</c:v>
                </c:pt>
                <c:pt idx="2">
                  <c:v>159.80000000000001</c:v>
                </c:pt>
                <c:pt idx="3">
                  <c:v>160.9</c:v>
                </c:pt>
                <c:pt idx="4">
                  <c:v>161</c:v>
                </c:pt>
                <c:pt idx="5">
                  <c:v>162</c:v>
                </c:pt>
                <c:pt idx="6">
                  <c:v>164.2</c:v>
                </c:pt>
                <c:pt idx="7">
                  <c:v>164.2</c:v>
                </c:pt>
                <c:pt idx="8">
                  <c:v>164.2</c:v>
                </c:pt>
                <c:pt idx="9">
                  <c:v>164.2</c:v>
                </c:pt>
                <c:pt idx="10">
                  <c:v>164.2</c:v>
                </c:pt>
                <c:pt idx="11">
                  <c:v>164.2</c:v>
                </c:pt>
                <c:pt idx="12">
                  <c:v>164.2</c:v>
                </c:pt>
                <c:pt idx="13">
                  <c:v>165</c:v>
                </c:pt>
                <c:pt idx="14">
                  <c:v>165.4</c:v>
                </c:pt>
                <c:pt idx="15">
                  <c:v>165.6</c:v>
                </c:pt>
                <c:pt idx="16">
                  <c:v>184.7</c:v>
                </c:pt>
                <c:pt idx="17">
                  <c:v>186.3</c:v>
                </c:pt>
                <c:pt idx="18">
                  <c:v>186.3</c:v>
                </c:pt>
                <c:pt idx="19">
                  <c:v>186.3</c:v>
                </c:pt>
                <c:pt idx="20">
                  <c:v>186.9</c:v>
                </c:pt>
                <c:pt idx="21">
                  <c:v>186.9</c:v>
                </c:pt>
                <c:pt idx="22">
                  <c:v>186.9</c:v>
                </c:pt>
                <c:pt idx="23">
                  <c:v>187</c:v>
                </c:pt>
                <c:pt idx="24">
                  <c:v>187</c:v>
                </c:pt>
                <c:pt idx="25">
                  <c:v>187</c:v>
                </c:pt>
                <c:pt idx="26">
                  <c:v>187.8</c:v>
                </c:pt>
                <c:pt idx="27">
                  <c:v>188.1</c:v>
                </c:pt>
                <c:pt idx="28">
                  <c:v>188.1</c:v>
                </c:pt>
                <c:pt idx="29">
                  <c:v>188.1</c:v>
                </c:pt>
                <c:pt idx="30">
                  <c:v>188.1</c:v>
                </c:pt>
                <c:pt idx="31">
                  <c:v>188.1</c:v>
                </c:pt>
                <c:pt idx="32">
                  <c:v>188.1</c:v>
                </c:pt>
                <c:pt idx="33">
                  <c:v>188.1</c:v>
                </c:pt>
                <c:pt idx="34">
                  <c:v>188.1</c:v>
                </c:pt>
                <c:pt idx="35">
                  <c:v>188.1</c:v>
                </c:pt>
                <c:pt idx="36">
                  <c:v>188.1</c:v>
                </c:pt>
                <c:pt idx="37">
                  <c:v>192.8</c:v>
                </c:pt>
                <c:pt idx="38">
                  <c:v>192.8</c:v>
                </c:pt>
                <c:pt idx="39">
                  <c:v>193</c:v>
                </c:pt>
                <c:pt idx="40">
                  <c:v>193</c:v>
                </c:pt>
                <c:pt idx="41">
                  <c:v>193</c:v>
                </c:pt>
                <c:pt idx="42">
                  <c:v>193.5</c:v>
                </c:pt>
                <c:pt idx="43">
                  <c:v>194.7</c:v>
                </c:pt>
                <c:pt idx="44">
                  <c:v>195.1</c:v>
                </c:pt>
                <c:pt idx="45">
                  <c:v>194.7</c:v>
                </c:pt>
                <c:pt idx="46">
                  <c:v>194.8</c:v>
                </c:pt>
                <c:pt idx="47">
                  <c:v>194.7</c:v>
                </c:pt>
                <c:pt idx="48">
                  <c:v>194.8</c:v>
                </c:pt>
                <c:pt idx="49">
                  <c:v>195.9</c:v>
                </c:pt>
                <c:pt idx="50">
                  <c:v>198.3</c:v>
                </c:pt>
                <c:pt idx="51">
                  <c:v>198.3</c:v>
                </c:pt>
                <c:pt idx="52">
                  <c:v>198.3</c:v>
                </c:pt>
                <c:pt idx="53">
                  <c:v>198.3</c:v>
                </c:pt>
                <c:pt idx="54">
                  <c:v>198.3</c:v>
                </c:pt>
                <c:pt idx="55">
                  <c:v>198.5</c:v>
                </c:pt>
                <c:pt idx="56">
                  <c:v>198.5</c:v>
                </c:pt>
                <c:pt idx="57">
                  <c:v>198.5</c:v>
                </c:pt>
                <c:pt idx="58">
                  <c:v>199.2</c:v>
                </c:pt>
                <c:pt idx="59">
                  <c:v>199.2</c:v>
                </c:pt>
                <c:pt idx="60">
                  <c:v>199.24551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Stregkoder!$C$40:$BK$40</c:f>
              <c:numCache>
                <c:formatCode>General</c:formatCode>
                <c:ptCount val="61"/>
                <c:pt idx="0">
                  <c:v>159.77004017295008</c:v>
                </c:pt>
                <c:pt idx="1">
                  <c:v>159.77004017295008</c:v>
                </c:pt>
                <c:pt idx="2">
                  <c:v>159.78472958834388</c:v>
                </c:pt>
                <c:pt idx="3">
                  <c:v>159.9835871552819</c:v>
                </c:pt>
                <c:pt idx="4">
                  <c:v>160.10083064830894</c:v>
                </c:pt>
                <c:pt idx="5">
                  <c:v>161.06252333587437</c:v>
                </c:pt>
                <c:pt idx="6">
                  <c:v>161.44637998535944</c:v>
                </c:pt>
                <c:pt idx="7">
                  <c:v>161.43407279012638</c:v>
                </c:pt>
                <c:pt idx="8">
                  <c:v>161.43803647271358</c:v>
                </c:pt>
                <c:pt idx="9">
                  <c:v>161.43881508984887</c:v>
                </c:pt>
                <c:pt idx="10">
                  <c:v>161.43921846209574</c:v>
                </c:pt>
                <c:pt idx="11">
                  <c:v>161.43795282466672</c:v>
                </c:pt>
                <c:pt idx="12">
                  <c:v>161.43992887181818</c:v>
                </c:pt>
                <c:pt idx="13">
                  <c:v>162.24452802293342</c:v>
                </c:pt>
                <c:pt idx="14">
                  <c:v>162.40011324891984</c:v>
                </c:pt>
                <c:pt idx="15">
                  <c:v>162.93738101316296</c:v>
                </c:pt>
                <c:pt idx="16">
                  <c:v>166.82211556717189</c:v>
                </c:pt>
                <c:pt idx="17">
                  <c:v>167.05312173304054</c:v>
                </c:pt>
                <c:pt idx="18">
                  <c:v>166.5431066746396</c:v>
                </c:pt>
                <c:pt idx="19">
                  <c:v>166.94991278815453</c:v>
                </c:pt>
                <c:pt idx="20">
                  <c:v>167.39170474259288</c:v>
                </c:pt>
                <c:pt idx="21">
                  <c:v>170.15676942014656</c:v>
                </c:pt>
                <c:pt idx="22">
                  <c:v>170.5983276116645</c:v>
                </c:pt>
                <c:pt idx="23">
                  <c:v>170.73046560115023</c:v>
                </c:pt>
                <c:pt idx="24">
                  <c:v>171.9557670907021</c:v>
                </c:pt>
                <c:pt idx="25">
                  <c:v>172.20606271780656</c:v>
                </c:pt>
                <c:pt idx="26">
                  <c:v>173.2620384351128</c:v>
                </c:pt>
                <c:pt idx="27">
                  <c:v>176.58164010107342</c:v>
                </c:pt>
                <c:pt idx="28">
                  <c:v>176.56918108091918</c:v>
                </c:pt>
                <c:pt idx="29">
                  <c:v>176.60300337530148</c:v>
                </c:pt>
                <c:pt idx="30">
                  <c:v>176.86259233086815</c:v>
                </c:pt>
                <c:pt idx="31">
                  <c:v>176.92769992199149</c:v>
                </c:pt>
                <c:pt idx="32">
                  <c:v>176.82646517214008</c:v>
                </c:pt>
                <c:pt idx="33">
                  <c:v>176.82607449702533</c:v>
                </c:pt>
                <c:pt idx="34">
                  <c:v>176.66337011796585</c:v>
                </c:pt>
                <c:pt idx="35">
                  <c:v>176.80020758242594</c:v>
                </c:pt>
                <c:pt idx="36">
                  <c:v>177.03086607762086</c:v>
                </c:pt>
                <c:pt idx="37">
                  <c:v>177.77186740568035</c:v>
                </c:pt>
                <c:pt idx="38">
                  <c:v>178.0054866772353</c:v>
                </c:pt>
                <c:pt idx="39">
                  <c:v>178.83438692453808</c:v>
                </c:pt>
                <c:pt idx="40">
                  <c:v>178.82572398468702</c:v>
                </c:pt>
                <c:pt idx="41">
                  <c:v>178.73305557274918</c:v>
                </c:pt>
                <c:pt idx="42">
                  <c:v>178.8134750574672</c:v>
                </c:pt>
                <c:pt idx="43">
                  <c:v>179.03823781465096</c:v>
                </c:pt>
                <c:pt idx="44">
                  <c:v>179.15061208084848</c:v>
                </c:pt>
                <c:pt idx="45">
                  <c:v>181.55259119813496</c:v>
                </c:pt>
                <c:pt idx="46">
                  <c:v>181.44179873134939</c:v>
                </c:pt>
                <c:pt idx="47">
                  <c:v>181.59021137313039</c:v>
                </c:pt>
                <c:pt idx="48">
                  <c:v>181.9711589850929</c:v>
                </c:pt>
                <c:pt idx="49">
                  <c:v>182.99561278075612</c:v>
                </c:pt>
                <c:pt idx="50">
                  <c:v>183.73989937182972</c:v>
                </c:pt>
                <c:pt idx="51">
                  <c:v>183.94054393976464</c:v>
                </c:pt>
                <c:pt idx="52">
                  <c:v>183.94478208097206</c:v>
                </c:pt>
                <c:pt idx="53">
                  <c:v>183.17218621436012</c:v>
                </c:pt>
                <c:pt idx="54">
                  <c:v>183.45789188397544</c:v>
                </c:pt>
                <c:pt idx="55">
                  <c:v>183.48982327897593</c:v>
                </c:pt>
                <c:pt idx="56">
                  <c:v>183.40175019607946</c:v>
                </c:pt>
                <c:pt idx="57">
                  <c:v>183.81969593690681</c:v>
                </c:pt>
                <c:pt idx="58">
                  <c:v>183.92760555617656</c:v>
                </c:pt>
                <c:pt idx="59">
                  <c:v>183.7878186631423</c:v>
                </c:pt>
                <c:pt idx="60">
                  <c:v>183.88994369238728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67776"/>
        <c:axId val="185085952"/>
      </c:lineChart>
      <c:catAx>
        <c:axId val="18506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085952"/>
        <c:crosses val="autoZero"/>
        <c:auto val="1"/>
        <c:lblAlgn val="ctr"/>
        <c:lblOffset val="100"/>
        <c:noMultiLvlLbl val="0"/>
      </c:catAx>
      <c:valAx>
        <c:axId val="185085952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677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Forbrugerprisindekset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officiel!$C$2:$BK$2</c:f>
              <c:numCache>
                <c:formatCode>General</c:formatCode>
                <c:ptCount val="61"/>
                <c:pt idx="0">
                  <c:v>123.3</c:v>
                </c:pt>
                <c:pt idx="1">
                  <c:v>123.4</c:v>
                </c:pt>
                <c:pt idx="2">
                  <c:v>124.9</c:v>
                </c:pt>
                <c:pt idx="3">
                  <c:v>125.6</c:v>
                </c:pt>
                <c:pt idx="4">
                  <c:v>126.1</c:v>
                </c:pt>
                <c:pt idx="5">
                  <c:v>126.3</c:v>
                </c:pt>
                <c:pt idx="6">
                  <c:v>126</c:v>
                </c:pt>
                <c:pt idx="7">
                  <c:v>125.9</c:v>
                </c:pt>
                <c:pt idx="8">
                  <c:v>125.9</c:v>
                </c:pt>
                <c:pt idx="9">
                  <c:v>126.3</c:v>
                </c:pt>
                <c:pt idx="10">
                  <c:v>126.5</c:v>
                </c:pt>
                <c:pt idx="11">
                  <c:v>126.4</c:v>
                </c:pt>
                <c:pt idx="12">
                  <c:v>126.4</c:v>
                </c:pt>
                <c:pt idx="13">
                  <c:v>126.8</c:v>
                </c:pt>
                <c:pt idx="14">
                  <c:v>128.4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128.80000000000001</c:v>
                </c:pt>
                <c:pt idx="19">
                  <c:v>128.80000000000001</c:v>
                </c:pt>
                <c:pt idx="20">
                  <c:v>129.19999999999999</c:v>
                </c:pt>
                <c:pt idx="21">
                  <c:v>129.5</c:v>
                </c:pt>
                <c:pt idx="22">
                  <c:v>129.4</c:v>
                </c:pt>
                <c:pt idx="23">
                  <c:v>129.30000000000001</c:v>
                </c:pt>
                <c:pt idx="24">
                  <c:v>128.9</c:v>
                </c:pt>
                <c:pt idx="25">
                  <c:v>128.4</c:v>
                </c:pt>
                <c:pt idx="26">
                  <c:v>129.9</c:v>
                </c:pt>
                <c:pt idx="27">
                  <c:v>130.19999999999999</c:v>
                </c:pt>
                <c:pt idx="28">
                  <c:v>130</c:v>
                </c:pt>
                <c:pt idx="29">
                  <c:v>130.1</c:v>
                </c:pt>
                <c:pt idx="30">
                  <c:v>130</c:v>
                </c:pt>
                <c:pt idx="31">
                  <c:v>129.6</c:v>
                </c:pt>
                <c:pt idx="32">
                  <c:v>129.69999999999999</c:v>
                </c:pt>
                <c:pt idx="33">
                  <c:v>130.1</c:v>
                </c:pt>
                <c:pt idx="34">
                  <c:v>130.30000000000001</c:v>
                </c:pt>
                <c:pt idx="35">
                  <c:v>130</c:v>
                </c:pt>
                <c:pt idx="36">
                  <c:v>129.9</c:v>
                </c:pt>
                <c:pt idx="37">
                  <c:v>129.69999999999999</c:v>
                </c:pt>
                <c:pt idx="38">
                  <c:v>130.6</c:v>
                </c:pt>
                <c:pt idx="39">
                  <c:v>130.69999999999999</c:v>
                </c:pt>
                <c:pt idx="40">
                  <c:v>130.9</c:v>
                </c:pt>
                <c:pt idx="41">
                  <c:v>130.80000000000001</c:v>
                </c:pt>
                <c:pt idx="42">
                  <c:v>130.69999999999999</c:v>
                </c:pt>
                <c:pt idx="43">
                  <c:v>130.6</c:v>
                </c:pt>
                <c:pt idx="44">
                  <c:v>130.4</c:v>
                </c:pt>
                <c:pt idx="45">
                  <c:v>130.80000000000001</c:v>
                </c:pt>
                <c:pt idx="46">
                  <c:v>130.9</c:v>
                </c:pt>
                <c:pt idx="47">
                  <c:v>130.6</c:v>
                </c:pt>
                <c:pt idx="48">
                  <c:v>130.30000000000001</c:v>
                </c:pt>
                <c:pt idx="49">
                  <c:v>129.6</c:v>
                </c:pt>
                <c:pt idx="50">
                  <c:v>130.9</c:v>
                </c:pt>
                <c:pt idx="51">
                  <c:v>131.5</c:v>
                </c:pt>
                <c:pt idx="52">
                  <c:v>131.6</c:v>
                </c:pt>
                <c:pt idx="53">
                  <c:v>131.6</c:v>
                </c:pt>
                <c:pt idx="54">
                  <c:v>131.6</c:v>
                </c:pt>
                <c:pt idx="55">
                  <c:v>131.5</c:v>
                </c:pt>
                <c:pt idx="56">
                  <c:v>131.1</c:v>
                </c:pt>
                <c:pt idx="57">
                  <c:v>131.4</c:v>
                </c:pt>
                <c:pt idx="58">
                  <c:v>131.4</c:v>
                </c:pt>
                <c:pt idx="59">
                  <c:v>131</c:v>
                </c:pt>
                <c:pt idx="60">
                  <c:v>130.96038999999999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Stregkoder!$C$2:$BK$2</c:f>
              <c:numCache>
                <c:formatCode>General</c:formatCode>
                <c:ptCount val="61"/>
                <c:pt idx="0">
                  <c:v>123.3151130865171</c:v>
                </c:pt>
                <c:pt idx="1">
                  <c:v>123.44370217222703</c:v>
                </c:pt>
                <c:pt idx="2">
                  <c:v>125.02661135437789</c:v>
                </c:pt>
                <c:pt idx="3">
                  <c:v>125.63886776424553</c:v>
                </c:pt>
                <c:pt idx="4">
                  <c:v>126.15675620046569</c:v>
                </c:pt>
                <c:pt idx="5">
                  <c:v>126.25110625402935</c:v>
                </c:pt>
                <c:pt idx="6">
                  <c:v>125.99794253786166</c:v>
                </c:pt>
                <c:pt idx="7">
                  <c:v>126.03148668919434</c:v>
                </c:pt>
                <c:pt idx="8">
                  <c:v>125.85359302416819</c:v>
                </c:pt>
                <c:pt idx="9">
                  <c:v>126.34699113202174</c:v>
                </c:pt>
                <c:pt idx="10">
                  <c:v>126.45221869188923</c:v>
                </c:pt>
                <c:pt idx="11">
                  <c:v>126.49028667258538</c:v>
                </c:pt>
                <c:pt idx="12">
                  <c:v>126.378360752483</c:v>
                </c:pt>
                <c:pt idx="13">
                  <c:v>126.9230499513384</c:v>
                </c:pt>
                <c:pt idx="14">
                  <c:v>128.43615847737752</c:v>
                </c:pt>
                <c:pt idx="15">
                  <c:v>129.02464251385837</c:v>
                </c:pt>
                <c:pt idx="16">
                  <c:v>128.99444152727119</c:v>
                </c:pt>
                <c:pt idx="17">
                  <c:v>128.92755372953459</c:v>
                </c:pt>
                <c:pt idx="18">
                  <c:v>128.63697935416238</c:v>
                </c:pt>
                <c:pt idx="19">
                  <c:v>128.80106408211378</c:v>
                </c:pt>
                <c:pt idx="20">
                  <c:v>129.06594012518627</c:v>
                </c:pt>
                <c:pt idx="21">
                  <c:v>129.35663809389015</c:v>
                </c:pt>
                <c:pt idx="22">
                  <c:v>129.27561003753362</c:v>
                </c:pt>
                <c:pt idx="23">
                  <c:v>129.20159849671441</c:v>
                </c:pt>
                <c:pt idx="24">
                  <c:v>128.82142796604177</c:v>
                </c:pt>
                <c:pt idx="25">
                  <c:v>128.28772606951668</c:v>
                </c:pt>
                <c:pt idx="26">
                  <c:v>129.85307275738532</c:v>
                </c:pt>
                <c:pt idx="27">
                  <c:v>130.13337431714353</c:v>
                </c:pt>
                <c:pt idx="28">
                  <c:v>129.90646724023946</c:v>
                </c:pt>
                <c:pt idx="29">
                  <c:v>130.24528718206997</c:v>
                </c:pt>
                <c:pt idx="30">
                  <c:v>130.03389571676865</c:v>
                </c:pt>
                <c:pt idx="31">
                  <c:v>129.85172164416096</c:v>
                </c:pt>
                <c:pt idx="32">
                  <c:v>129.84398651298358</c:v>
                </c:pt>
                <c:pt idx="33">
                  <c:v>130.04071523036686</c:v>
                </c:pt>
                <c:pt idx="34">
                  <c:v>130.23319234912873</c:v>
                </c:pt>
                <c:pt idx="35">
                  <c:v>129.92387334216247</c:v>
                </c:pt>
                <c:pt idx="36">
                  <c:v>129.82314956252421</c:v>
                </c:pt>
                <c:pt idx="37">
                  <c:v>129.6945093060383</c:v>
                </c:pt>
                <c:pt idx="38">
                  <c:v>130.68993664305739</c:v>
                </c:pt>
                <c:pt idx="39">
                  <c:v>130.84543872366484</c:v>
                </c:pt>
                <c:pt idx="40">
                  <c:v>130.9552581002504</c:v>
                </c:pt>
                <c:pt idx="41">
                  <c:v>131.03964907676198</c:v>
                </c:pt>
                <c:pt idx="42">
                  <c:v>130.93739100055464</c:v>
                </c:pt>
                <c:pt idx="43">
                  <c:v>130.80312285874871</c:v>
                </c:pt>
                <c:pt idx="44">
                  <c:v>130.56410005884726</c:v>
                </c:pt>
                <c:pt idx="45">
                  <c:v>130.93007686587299</c:v>
                </c:pt>
                <c:pt idx="46">
                  <c:v>130.99569299476812</c:v>
                </c:pt>
                <c:pt idx="47">
                  <c:v>130.79019514740799</c:v>
                </c:pt>
                <c:pt idx="48">
                  <c:v>130.48784391926472</c:v>
                </c:pt>
                <c:pt idx="49">
                  <c:v>129.65511231369408</c:v>
                </c:pt>
                <c:pt idx="50">
                  <c:v>131.05185972726366</c:v>
                </c:pt>
                <c:pt idx="51">
                  <c:v>131.58566706634102</c:v>
                </c:pt>
                <c:pt idx="52">
                  <c:v>131.78356823812183</c:v>
                </c:pt>
                <c:pt idx="53">
                  <c:v>131.82064546597266</c:v>
                </c:pt>
                <c:pt idx="54">
                  <c:v>131.60812576419369</c:v>
                </c:pt>
                <c:pt idx="55">
                  <c:v>131.53376615397173</c:v>
                </c:pt>
                <c:pt idx="56">
                  <c:v>131.23506371906501</c:v>
                </c:pt>
                <c:pt idx="57">
                  <c:v>131.44441722565082</c:v>
                </c:pt>
                <c:pt idx="58">
                  <c:v>131.40640586586645</c:v>
                </c:pt>
                <c:pt idx="59">
                  <c:v>131.28176808063475</c:v>
                </c:pt>
                <c:pt idx="60">
                  <c:v>131.10932299209028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11296"/>
        <c:axId val="185112832"/>
      </c:lineChart>
      <c:catAx>
        <c:axId val="18511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112832"/>
        <c:crosses val="autoZero"/>
        <c:auto val="1"/>
        <c:lblAlgn val="ctr"/>
        <c:lblOffset val="100"/>
        <c:noMultiLvlLbl val="0"/>
      </c:catAx>
      <c:valAx>
        <c:axId val="18511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1112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Kød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officiel!$C$6:$BK$6</c:f>
              <c:numCache>
                <c:formatCode>General</c:formatCode>
                <c:ptCount val="61"/>
                <c:pt idx="0">
                  <c:v>109.4</c:v>
                </c:pt>
                <c:pt idx="1">
                  <c:v>109</c:v>
                </c:pt>
                <c:pt idx="2">
                  <c:v>108</c:v>
                </c:pt>
                <c:pt idx="3">
                  <c:v>108.6</c:v>
                </c:pt>
                <c:pt idx="4">
                  <c:v>109.8</c:v>
                </c:pt>
                <c:pt idx="5">
                  <c:v>110.2</c:v>
                </c:pt>
                <c:pt idx="6">
                  <c:v>110.8</c:v>
                </c:pt>
                <c:pt idx="7">
                  <c:v>111.5</c:v>
                </c:pt>
                <c:pt idx="8">
                  <c:v>112.1</c:v>
                </c:pt>
                <c:pt idx="9">
                  <c:v>109.5</c:v>
                </c:pt>
                <c:pt idx="10">
                  <c:v>111.7</c:v>
                </c:pt>
                <c:pt idx="11">
                  <c:v>113.6</c:v>
                </c:pt>
                <c:pt idx="12">
                  <c:v>113.7</c:v>
                </c:pt>
                <c:pt idx="13">
                  <c:v>114.7</c:v>
                </c:pt>
                <c:pt idx="14">
                  <c:v>114.5</c:v>
                </c:pt>
                <c:pt idx="15">
                  <c:v>114.6</c:v>
                </c:pt>
                <c:pt idx="16">
                  <c:v>115.5</c:v>
                </c:pt>
                <c:pt idx="17">
                  <c:v>116</c:v>
                </c:pt>
                <c:pt idx="18">
                  <c:v>116.1</c:v>
                </c:pt>
                <c:pt idx="19">
                  <c:v>115.8</c:v>
                </c:pt>
                <c:pt idx="20">
                  <c:v>116.9</c:v>
                </c:pt>
                <c:pt idx="21">
                  <c:v>116.6</c:v>
                </c:pt>
                <c:pt idx="22">
                  <c:v>117.1</c:v>
                </c:pt>
                <c:pt idx="23">
                  <c:v>118.2</c:v>
                </c:pt>
                <c:pt idx="24">
                  <c:v>118.2</c:v>
                </c:pt>
                <c:pt idx="25">
                  <c:v>116.1</c:v>
                </c:pt>
                <c:pt idx="26">
                  <c:v>116.8</c:v>
                </c:pt>
                <c:pt idx="27">
                  <c:v>116.9</c:v>
                </c:pt>
                <c:pt idx="28">
                  <c:v>115</c:v>
                </c:pt>
                <c:pt idx="29">
                  <c:v>114.9</c:v>
                </c:pt>
                <c:pt idx="30">
                  <c:v>115</c:v>
                </c:pt>
                <c:pt idx="31">
                  <c:v>115.6</c:v>
                </c:pt>
                <c:pt idx="32">
                  <c:v>113.7</c:v>
                </c:pt>
                <c:pt idx="33">
                  <c:v>114.1</c:v>
                </c:pt>
                <c:pt idx="34">
                  <c:v>112.6</c:v>
                </c:pt>
                <c:pt idx="35">
                  <c:v>113.4</c:v>
                </c:pt>
                <c:pt idx="36">
                  <c:v>113.1</c:v>
                </c:pt>
                <c:pt idx="37">
                  <c:v>113.5</c:v>
                </c:pt>
                <c:pt idx="38">
                  <c:v>113.3</c:v>
                </c:pt>
                <c:pt idx="39">
                  <c:v>112.7</c:v>
                </c:pt>
                <c:pt idx="40">
                  <c:v>111.4</c:v>
                </c:pt>
                <c:pt idx="41">
                  <c:v>113.3</c:v>
                </c:pt>
                <c:pt idx="42">
                  <c:v>114.1</c:v>
                </c:pt>
                <c:pt idx="43">
                  <c:v>114.5</c:v>
                </c:pt>
                <c:pt idx="44">
                  <c:v>113.9</c:v>
                </c:pt>
                <c:pt idx="45">
                  <c:v>113.1</c:v>
                </c:pt>
                <c:pt idx="46">
                  <c:v>113.7</c:v>
                </c:pt>
                <c:pt idx="47">
                  <c:v>113.7</c:v>
                </c:pt>
                <c:pt idx="48">
                  <c:v>113.4</c:v>
                </c:pt>
                <c:pt idx="49">
                  <c:v>113.9</c:v>
                </c:pt>
                <c:pt idx="50">
                  <c:v>113.6</c:v>
                </c:pt>
                <c:pt idx="51">
                  <c:v>113.5</c:v>
                </c:pt>
                <c:pt idx="52">
                  <c:v>113</c:v>
                </c:pt>
                <c:pt idx="53">
                  <c:v>114.2</c:v>
                </c:pt>
                <c:pt idx="54">
                  <c:v>114.9</c:v>
                </c:pt>
                <c:pt idx="55">
                  <c:v>114.8</c:v>
                </c:pt>
                <c:pt idx="56">
                  <c:v>115.1</c:v>
                </c:pt>
                <c:pt idx="57">
                  <c:v>114.6</c:v>
                </c:pt>
                <c:pt idx="58">
                  <c:v>113.9</c:v>
                </c:pt>
                <c:pt idx="59">
                  <c:v>113.3</c:v>
                </c:pt>
                <c:pt idx="60">
                  <c:v>113.57134000000001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Stregkoder!$C$6:$BK$6</c:f>
              <c:numCache>
                <c:formatCode>General</c:formatCode>
                <c:ptCount val="61"/>
                <c:pt idx="0">
                  <c:v>109.397346881468</c:v>
                </c:pt>
                <c:pt idx="1">
                  <c:v>110.06314825213842</c:v>
                </c:pt>
                <c:pt idx="2">
                  <c:v>109.28470707333219</c:v>
                </c:pt>
                <c:pt idx="3">
                  <c:v>109.41144420765924</c:v>
                </c:pt>
                <c:pt idx="4">
                  <c:v>110.79139289086956</c:v>
                </c:pt>
                <c:pt idx="5">
                  <c:v>110.32824406301488</c:v>
                </c:pt>
                <c:pt idx="6">
                  <c:v>111.91884133656211</c:v>
                </c:pt>
                <c:pt idx="7">
                  <c:v>112.9167520538367</c:v>
                </c:pt>
                <c:pt idx="8">
                  <c:v>112.12327912176028</c:v>
                </c:pt>
                <c:pt idx="9">
                  <c:v>110.67800834238112</c:v>
                </c:pt>
                <c:pt idx="10">
                  <c:v>112.10128418101263</c:v>
                </c:pt>
                <c:pt idx="11">
                  <c:v>114.73661882480387</c:v>
                </c:pt>
                <c:pt idx="12">
                  <c:v>114.47292412214314</c:v>
                </c:pt>
                <c:pt idx="13">
                  <c:v>114.67013996844734</c:v>
                </c:pt>
                <c:pt idx="14">
                  <c:v>114.09965571423446</c:v>
                </c:pt>
                <c:pt idx="15">
                  <c:v>114.07709062613206</c:v>
                </c:pt>
                <c:pt idx="16">
                  <c:v>115.81888929555758</c:v>
                </c:pt>
                <c:pt idx="17">
                  <c:v>116.97771330743136</c:v>
                </c:pt>
                <c:pt idx="18">
                  <c:v>116.44607014600689</c:v>
                </c:pt>
                <c:pt idx="19">
                  <c:v>117.03662618460156</c:v>
                </c:pt>
                <c:pt idx="20">
                  <c:v>116.93422756160766</c:v>
                </c:pt>
                <c:pt idx="21">
                  <c:v>116.22009456417938</c:v>
                </c:pt>
                <c:pt idx="22">
                  <c:v>117.42684827053469</c:v>
                </c:pt>
                <c:pt idx="23">
                  <c:v>118.27615115408106</c:v>
                </c:pt>
                <c:pt idx="24">
                  <c:v>118.0203222471342</c:v>
                </c:pt>
                <c:pt idx="25">
                  <c:v>116.49346718840654</c:v>
                </c:pt>
                <c:pt idx="26">
                  <c:v>115.78723162695491</c:v>
                </c:pt>
                <c:pt idx="27">
                  <c:v>116.33266978657707</c:v>
                </c:pt>
                <c:pt idx="28">
                  <c:v>114.21972870090474</c:v>
                </c:pt>
                <c:pt idx="29">
                  <c:v>116.26671481376144</c:v>
                </c:pt>
                <c:pt idx="30">
                  <c:v>116.71398922821773</c:v>
                </c:pt>
                <c:pt idx="31">
                  <c:v>117.53162523702601</c:v>
                </c:pt>
                <c:pt idx="32">
                  <c:v>115.7227553668674</c:v>
                </c:pt>
                <c:pt idx="33">
                  <c:v>114.96282953408499</c:v>
                </c:pt>
                <c:pt idx="34">
                  <c:v>113.30526022659436</c:v>
                </c:pt>
                <c:pt idx="35">
                  <c:v>114.39574729043188</c:v>
                </c:pt>
                <c:pt idx="36">
                  <c:v>113.73722776187813</c:v>
                </c:pt>
                <c:pt idx="37">
                  <c:v>113.59589432573277</c:v>
                </c:pt>
                <c:pt idx="38">
                  <c:v>113.89571294265254</c:v>
                </c:pt>
                <c:pt idx="39">
                  <c:v>112.95297302305475</c:v>
                </c:pt>
                <c:pt idx="40">
                  <c:v>112.50497535467919</c:v>
                </c:pt>
                <c:pt idx="41">
                  <c:v>113.96219843823428</c:v>
                </c:pt>
                <c:pt idx="42">
                  <c:v>115.30911351659768</c:v>
                </c:pt>
                <c:pt idx="43">
                  <c:v>116.37220029863572</c:v>
                </c:pt>
                <c:pt idx="44">
                  <c:v>115.59252872228905</c:v>
                </c:pt>
                <c:pt idx="45">
                  <c:v>114.21560716403938</c:v>
                </c:pt>
                <c:pt idx="46">
                  <c:v>114.16607019590512</c:v>
                </c:pt>
                <c:pt idx="47">
                  <c:v>113.97335420052505</c:v>
                </c:pt>
                <c:pt idx="48">
                  <c:v>114.00093098395334</c:v>
                </c:pt>
                <c:pt idx="49">
                  <c:v>113.02445926771549</c:v>
                </c:pt>
                <c:pt idx="50">
                  <c:v>113.1357581781797</c:v>
                </c:pt>
                <c:pt idx="51">
                  <c:v>112.60537865433963</c:v>
                </c:pt>
                <c:pt idx="52">
                  <c:v>113.27007518981996</c:v>
                </c:pt>
                <c:pt idx="53">
                  <c:v>115.0011866483292</c:v>
                </c:pt>
                <c:pt idx="54">
                  <c:v>114.40467224610359</c:v>
                </c:pt>
                <c:pt idx="55">
                  <c:v>114.32774799587139</c:v>
                </c:pt>
                <c:pt idx="56">
                  <c:v>115.35199756279826</c:v>
                </c:pt>
                <c:pt idx="57">
                  <c:v>114.32995244821443</c:v>
                </c:pt>
                <c:pt idx="58">
                  <c:v>113.64804488840224</c:v>
                </c:pt>
                <c:pt idx="59">
                  <c:v>114.09641325491995</c:v>
                </c:pt>
                <c:pt idx="60">
                  <c:v>114.17003130513824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82848"/>
        <c:axId val="177584384"/>
      </c:lineChart>
      <c:catAx>
        <c:axId val="17758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77584384"/>
        <c:crosses val="autoZero"/>
        <c:auto val="1"/>
        <c:lblAlgn val="ctr"/>
        <c:lblOffset val="100"/>
        <c:noMultiLvlLbl val="0"/>
      </c:catAx>
      <c:valAx>
        <c:axId val="177584384"/>
        <c:scaling>
          <c:orientation val="minMax"/>
          <c:min val="10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5828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Oksekød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officiel!$C$7:$BK$7</c:f>
              <c:numCache>
                <c:formatCode>General</c:formatCode>
                <c:ptCount val="61"/>
                <c:pt idx="0">
                  <c:v>106.8</c:v>
                </c:pt>
                <c:pt idx="1">
                  <c:v>103.3</c:v>
                </c:pt>
                <c:pt idx="2">
                  <c:v>106</c:v>
                </c:pt>
                <c:pt idx="3">
                  <c:v>106.8</c:v>
                </c:pt>
                <c:pt idx="4">
                  <c:v>107.4</c:v>
                </c:pt>
                <c:pt idx="5">
                  <c:v>109.4</c:v>
                </c:pt>
                <c:pt idx="6">
                  <c:v>109.5</c:v>
                </c:pt>
                <c:pt idx="7">
                  <c:v>112</c:v>
                </c:pt>
                <c:pt idx="8">
                  <c:v>111.3</c:v>
                </c:pt>
                <c:pt idx="9">
                  <c:v>107</c:v>
                </c:pt>
                <c:pt idx="10">
                  <c:v>109.4</c:v>
                </c:pt>
                <c:pt idx="11">
                  <c:v>109.5</c:v>
                </c:pt>
                <c:pt idx="12">
                  <c:v>112.2</c:v>
                </c:pt>
                <c:pt idx="13">
                  <c:v>112.6</c:v>
                </c:pt>
                <c:pt idx="14">
                  <c:v>112.1</c:v>
                </c:pt>
                <c:pt idx="15">
                  <c:v>114.2</c:v>
                </c:pt>
                <c:pt idx="16">
                  <c:v>115.1</c:v>
                </c:pt>
                <c:pt idx="17">
                  <c:v>114.7</c:v>
                </c:pt>
                <c:pt idx="18">
                  <c:v>116.5</c:v>
                </c:pt>
                <c:pt idx="19">
                  <c:v>117</c:v>
                </c:pt>
                <c:pt idx="20">
                  <c:v>118.8</c:v>
                </c:pt>
                <c:pt idx="21">
                  <c:v>116.9</c:v>
                </c:pt>
                <c:pt idx="22">
                  <c:v>116.1</c:v>
                </c:pt>
                <c:pt idx="23">
                  <c:v>116</c:v>
                </c:pt>
                <c:pt idx="24">
                  <c:v>117.9</c:v>
                </c:pt>
                <c:pt idx="25">
                  <c:v>114.3</c:v>
                </c:pt>
                <c:pt idx="26">
                  <c:v>114</c:v>
                </c:pt>
                <c:pt idx="27">
                  <c:v>114.6</c:v>
                </c:pt>
                <c:pt idx="28">
                  <c:v>113.9</c:v>
                </c:pt>
                <c:pt idx="29">
                  <c:v>116.3</c:v>
                </c:pt>
                <c:pt idx="30">
                  <c:v>115.3</c:v>
                </c:pt>
                <c:pt idx="31">
                  <c:v>115.4</c:v>
                </c:pt>
                <c:pt idx="32">
                  <c:v>114.6</c:v>
                </c:pt>
                <c:pt idx="33">
                  <c:v>114.8</c:v>
                </c:pt>
                <c:pt idx="34">
                  <c:v>113.1</c:v>
                </c:pt>
                <c:pt idx="35">
                  <c:v>113.4</c:v>
                </c:pt>
                <c:pt idx="36">
                  <c:v>112.4</c:v>
                </c:pt>
                <c:pt idx="37">
                  <c:v>114.3</c:v>
                </c:pt>
                <c:pt idx="38">
                  <c:v>113.1</c:v>
                </c:pt>
                <c:pt idx="39">
                  <c:v>113.9</c:v>
                </c:pt>
                <c:pt idx="40">
                  <c:v>113.5</c:v>
                </c:pt>
                <c:pt idx="41">
                  <c:v>115.5</c:v>
                </c:pt>
                <c:pt idx="42">
                  <c:v>116.9</c:v>
                </c:pt>
                <c:pt idx="43">
                  <c:v>117</c:v>
                </c:pt>
                <c:pt idx="44">
                  <c:v>116.3</c:v>
                </c:pt>
                <c:pt idx="45">
                  <c:v>116.6</c:v>
                </c:pt>
                <c:pt idx="46">
                  <c:v>116.6</c:v>
                </c:pt>
                <c:pt idx="47">
                  <c:v>115.4</c:v>
                </c:pt>
                <c:pt idx="48">
                  <c:v>116.3</c:v>
                </c:pt>
                <c:pt idx="49">
                  <c:v>114.8</c:v>
                </c:pt>
                <c:pt idx="50">
                  <c:v>114.2</c:v>
                </c:pt>
                <c:pt idx="51">
                  <c:v>114.8</c:v>
                </c:pt>
                <c:pt idx="52">
                  <c:v>117.2</c:v>
                </c:pt>
                <c:pt idx="53">
                  <c:v>118.8</c:v>
                </c:pt>
                <c:pt idx="54">
                  <c:v>119.9</c:v>
                </c:pt>
                <c:pt idx="55">
                  <c:v>120.6</c:v>
                </c:pt>
                <c:pt idx="56">
                  <c:v>120.2</c:v>
                </c:pt>
                <c:pt idx="57">
                  <c:v>119.1</c:v>
                </c:pt>
                <c:pt idx="58">
                  <c:v>118.1</c:v>
                </c:pt>
                <c:pt idx="59">
                  <c:v>117.7</c:v>
                </c:pt>
                <c:pt idx="60">
                  <c:v>118.27637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Stregkoder!$C$7:$BK$7</c:f>
              <c:numCache>
                <c:formatCode>General</c:formatCode>
                <c:ptCount val="61"/>
                <c:pt idx="0">
                  <c:v>106.82109544943714</c:v>
                </c:pt>
                <c:pt idx="1">
                  <c:v>105.87373828567574</c:v>
                </c:pt>
                <c:pt idx="2">
                  <c:v>106.75199424053005</c:v>
                </c:pt>
                <c:pt idx="3">
                  <c:v>108.33343038718938</c:v>
                </c:pt>
                <c:pt idx="4">
                  <c:v>108.93257911619817</c:v>
                </c:pt>
                <c:pt idx="5">
                  <c:v>108.33013662035566</c:v>
                </c:pt>
                <c:pt idx="6">
                  <c:v>109.59200237667841</c:v>
                </c:pt>
                <c:pt idx="7">
                  <c:v>111.19520080758464</c:v>
                </c:pt>
                <c:pt idx="8">
                  <c:v>110.39147354861983</c:v>
                </c:pt>
                <c:pt idx="9">
                  <c:v>106.62911742012496</c:v>
                </c:pt>
                <c:pt idx="10">
                  <c:v>109.50302874343981</c:v>
                </c:pt>
                <c:pt idx="11">
                  <c:v>108.94068555609348</c:v>
                </c:pt>
                <c:pt idx="12">
                  <c:v>110.99067658370096</c:v>
                </c:pt>
                <c:pt idx="13">
                  <c:v>112.51369131451099</c:v>
                </c:pt>
                <c:pt idx="14">
                  <c:v>110.69103611304961</c:v>
                </c:pt>
                <c:pt idx="15">
                  <c:v>113.93128461494386</c:v>
                </c:pt>
                <c:pt idx="16">
                  <c:v>114.23546104464728</c:v>
                </c:pt>
                <c:pt idx="17">
                  <c:v>115.01668912533439</c:v>
                </c:pt>
                <c:pt idx="18">
                  <c:v>116.5440579701487</c:v>
                </c:pt>
                <c:pt idx="19">
                  <c:v>116.29352496857652</c:v>
                </c:pt>
                <c:pt idx="20">
                  <c:v>116.97537420680567</c:v>
                </c:pt>
                <c:pt idx="21">
                  <c:v>116.59125032806637</c:v>
                </c:pt>
                <c:pt idx="22">
                  <c:v>115.22299251037079</c:v>
                </c:pt>
                <c:pt idx="23">
                  <c:v>114.9720249400533</c:v>
                </c:pt>
                <c:pt idx="24">
                  <c:v>116.44453562980033</c:v>
                </c:pt>
                <c:pt idx="25">
                  <c:v>113.23377460887035</c:v>
                </c:pt>
                <c:pt idx="26">
                  <c:v>113.54230667519059</c:v>
                </c:pt>
                <c:pt idx="27">
                  <c:v>113.01810820773103</c:v>
                </c:pt>
                <c:pt idx="28">
                  <c:v>111.38729151923336</c:v>
                </c:pt>
                <c:pt idx="29">
                  <c:v>113.45111535302664</c:v>
                </c:pt>
                <c:pt idx="30">
                  <c:v>113.20103099162911</c:v>
                </c:pt>
                <c:pt idx="31">
                  <c:v>114.29445198004478</c:v>
                </c:pt>
                <c:pt idx="32">
                  <c:v>113.72321587729932</c:v>
                </c:pt>
                <c:pt idx="33">
                  <c:v>113.11999763683056</c:v>
                </c:pt>
                <c:pt idx="34">
                  <c:v>111.43568256008855</c:v>
                </c:pt>
                <c:pt idx="35">
                  <c:v>113.1421605936506</c:v>
                </c:pt>
                <c:pt idx="36">
                  <c:v>111.5918491522395</c:v>
                </c:pt>
                <c:pt idx="37">
                  <c:v>111.50340424491056</c:v>
                </c:pt>
                <c:pt idx="38">
                  <c:v>110.72398590854635</c:v>
                </c:pt>
                <c:pt idx="39">
                  <c:v>111.66891077224702</c:v>
                </c:pt>
                <c:pt idx="40">
                  <c:v>111.30155167534855</c:v>
                </c:pt>
                <c:pt idx="41">
                  <c:v>113.0814738361648</c:v>
                </c:pt>
                <c:pt idx="42">
                  <c:v>115.52672641516057</c:v>
                </c:pt>
                <c:pt idx="43">
                  <c:v>114.36400638854668</c:v>
                </c:pt>
                <c:pt idx="44">
                  <c:v>114.36400638854668</c:v>
                </c:pt>
                <c:pt idx="45">
                  <c:v>114.62061890183134</c:v>
                </c:pt>
                <c:pt idx="46">
                  <c:v>114.35163572544708</c:v>
                </c:pt>
                <c:pt idx="47">
                  <c:v>112.42837255182231</c:v>
                </c:pt>
                <c:pt idx="48">
                  <c:v>112.62294338031612</c:v>
                </c:pt>
                <c:pt idx="49">
                  <c:v>112.40691966393227</c:v>
                </c:pt>
                <c:pt idx="50">
                  <c:v>111.66991865157478</c:v>
                </c:pt>
                <c:pt idx="51">
                  <c:v>112.32513141875782</c:v>
                </c:pt>
                <c:pt idx="52">
                  <c:v>114.92424820287484</c:v>
                </c:pt>
                <c:pt idx="53">
                  <c:v>116.47968622926213</c:v>
                </c:pt>
                <c:pt idx="54">
                  <c:v>115.01859516460449</c:v>
                </c:pt>
                <c:pt idx="55">
                  <c:v>115.39991786810459</c:v>
                </c:pt>
                <c:pt idx="56">
                  <c:v>118.37318706356355</c:v>
                </c:pt>
                <c:pt idx="57">
                  <c:v>115.74391945869911</c:v>
                </c:pt>
                <c:pt idx="58">
                  <c:v>115.20418170916098</c:v>
                </c:pt>
                <c:pt idx="59">
                  <c:v>115.08894557688312</c:v>
                </c:pt>
                <c:pt idx="60">
                  <c:v>114.48938164738193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93344"/>
        <c:axId val="179122944"/>
      </c:lineChart>
      <c:catAx>
        <c:axId val="17759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9122944"/>
        <c:crosses val="autoZero"/>
        <c:auto val="1"/>
        <c:lblAlgn val="ctr"/>
        <c:lblOffset val="100"/>
        <c:noMultiLvlLbl val="0"/>
      </c:catAx>
      <c:valAx>
        <c:axId val="1791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5933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Kalvekød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officiel!$C$8:$BK$8</c:f>
              <c:numCache>
                <c:formatCode>General</c:formatCode>
                <c:ptCount val="61"/>
                <c:pt idx="0">
                  <c:v>107.9</c:v>
                </c:pt>
                <c:pt idx="1">
                  <c:v>106.8</c:v>
                </c:pt>
                <c:pt idx="2">
                  <c:v>103.7</c:v>
                </c:pt>
                <c:pt idx="3">
                  <c:v>105.1</c:v>
                </c:pt>
                <c:pt idx="4">
                  <c:v>107.1</c:v>
                </c:pt>
                <c:pt idx="5">
                  <c:v>107.2</c:v>
                </c:pt>
                <c:pt idx="6">
                  <c:v>108.8</c:v>
                </c:pt>
                <c:pt idx="7">
                  <c:v>113.1</c:v>
                </c:pt>
                <c:pt idx="8">
                  <c:v>115</c:v>
                </c:pt>
                <c:pt idx="9">
                  <c:v>107.1</c:v>
                </c:pt>
                <c:pt idx="10">
                  <c:v>110.1</c:v>
                </c:pt>
                <c:pt idx="11">
                  <c:v>114.2</c:v>
                </c:pt>
                <c:pt idx="12">
                  <c:v>110.5</c:v>
                </c:pt>
                <c:pt idx="13">
                  <c:v>105.6</c:v>
                </c:pt>
                <c:pt idx="14">
                  <c:v>106.1</c:v>
                </c:pt>
                <c:pt idx="15">
                  <c:v>108.9</c:v>
                </c:pt>
                <c:pt idx="16">
                  <c:v>105.2</c:v>
                </c:pt>
                <c:pt idx="17">
                  <c:v>110.2</c:v>
                </c:pt>
                <c:pt idx="18">
                  <c:v>109</c:v>
                </c:pt>
                <c:pt idx="19">
                  <c:v>106.4</c:v>
                </c:pt>
                <c:pt idx="20">
                  <c:v>105.9</c:v>
                </c:pt>
                <c:pt idx="21">
                  <c:v>109.9</c:v>
                </c:pt>
                <c:pt idx="22">
                  <c:v>111.2</c:v>
                </c:pt>
                <c:pt idx="23">
                  <c:v>108.2</c:v>
                </c:pt>
                <c:pt idx="24">
                  <c:v>111.7</c:v>
                </c:pt>
                <c:pt idx="25">
                  <c:v>113.4</c:v>
                </c:pt>
                <c:pt idx="26">
                  <c:v>110.2</c:v>
                </c:pt>
                <c:pt idx="27">
                  <c:v>113.3</c:v>
                </c:pt>
                <c:pt idx="28">
                  <c:v>109.7</c:v>
                </c:pt>
                <c:pt idx="29">
                  <c:v>108.7</c:v>
                </c:pt>
                <c:pt idx="30">
                  <c:v>111</c:v>
                </c:pt>
                <c:pt idx="31">
                  <c:v>109</c:v>
                </c:pt>
                <c:pt idx="32">
                  <c:v>107.8</c:v>
                </c:pt>
                <c:pt idx="33">
                  <c:v>109.1</c:v>
                </c:pt>
                <c:pt idx="34">
                  <c:v>105</c:v>
                </c:pt>
                <c:pt idx="35">
                  <c:v>106.4</c:v>
                </c:pt>
                <c:pt idx="36">
                  <c:v>104.3</c:v>
                </c:pt>
                <c:pt idx="37">
                  <c:v>103.7</c:v>
                </c:pt>
                <c:pt idx="38">
                  <c:v>108.9</c:v>
                </c:pt>
                <c:pt idx="39">
                  <c:v>105.8</c:v>
                </c:pt>
                <c:pt idx="40">
                  <c:v>107.3</c:v>
                </c:pt>
                <c:pt idx="41">
                  <c:v>104.9</c:v>
                </c:pt>
                <c:pt idx="42">
                  <c:v>110.5</c:v>
                </c:pt>
                <c:pt idx="43">
                  <c:v>109.8</c:v>
                </c:pt>
                <c:pt idx="44">
                  <c:v>106.4</c:v>
                </c:pt>
                <c:pt idx="45">
                  <c:v>108.6</c:v>
                </c:pt>
                <c:pt idx="46">
                  <c:v>111.2</c:v>
                </c:pt>
                <c:pt idx="47">
                  <c:v>112.7</c:v>
                </c:pt>
                <c:pt idx="48">
                  <c:v>106.1</c:v>
                </c:pt>
                <c:pt idx="49">
                  <c:v>106.5</c:v>
                </c:pt>
                <c:pt idx="50">
                  <c:v>108.1</c:v>
                </c:pt>
                <c:pt idx="51">
                  <c:v>107.3</c:v>
                </c:pt>
                <c:pt idx="52">
                  <c:v>107.2</c:v>
                </c:pt>
                <c:pt idx="53">
                  <c:v>106.3</c:v>
                </c:pt>
                <c:pt idx="54">
                  <c:v>106.8</c:v>
                </c:pt>
                <c:pt idx="55">
                  <c:v>112</c:v>
                </c:pt>
                <c:pt idx="56">
                  <c:v>111.4</c:v>
                </c:pt>
                <c:pt idx="57">
                  <c:v>107.1</c:v>
                </c:pt>
                <c:pt idx="58">
                  <c:v>106.1</c:v>
                </c:pt>
                <c:pt idx="59">
                  <c:v>110</c:v>
                </c:pt>
                <c:pt idx="60">
                  <c:v>112.78588999999999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Stregkoder!$C$8:$BK$8</c:f>
              <c:numCache>
                <c:formatCode>General</c:formatCode>
                <c:ptCount val="61"/>
                <c:pt idx="0">
                  <c:v>107.92053588511855</c:v>
                </c:pt>
                <c:pt idx="1">
                  <c:v>106.40109091268694</c:v>
                </c:pt>
                <c:pt idx="2">
                  <c:v>103.68800898569869</c:v>
                </c:pt>
                <c:pt idx="3">
                  <c:v>105.99181104808306</c:v>
                </c:pt>
                <c:pt idx="4">
                  <c:v>106.99118625239589</c:v>
                </c:pt>
                <c:pt idx="5">
                  <c:v>108.48504289873473</c:v>
                </c:pt>
                <c:pt idx="6">
                  <c:v>109.32601492225641</c:v>
                </c:pt>
                <c:pt idx="7">
                  <c:v>114.5366357049018</c:v>
                </c:pt>
                <c:pt idx="8">
                  <c:v>116.45336349834669</c:v>
                </c:pt>
                <c:pt idx="9">
                  <c:v>106.48250988629719</c:v>
                </c:pt>
                <c:pt idx="10">
                  <c:v>109.95558032317257</c:v>
                </c:pt>
                <c:pt idx="11">
                  <c:v>115.99921495344509</c:v>
                </c:pt>
                <c:pt idx="12">
                  <c:v>110.55817203031802</c:v>
                </c:pt>
                <c:pt idx="13">
                  <c:v>108.67651417059615</c:v>
                </c:pt>
                <c:pt idx="14">
                  <c:v>109.77554241571856</c:v>
                </c:pt>
                <c:pt idx="15">
                  <c:v>112.43320270545273</c:v>
                </c:pt>
                <c:pt idx="16">
                  <c:v>108.20141910491942</c:v>
                </c:pt>
                <c:pt idx="17">
                  <c:v>113.40926628723561</c:v>
                </c:pt>
                <c:pt idx="18">
                  <c:v>111.37366233619363</c:v>
                </c:pt>
                <c:pt idx="19">
                  <c:v>108.91080154363232</c:v>
                </c:pt>
                <c:pt idx="20">
                  <c:v>108.249237497482</c:v>
                </c:pt>
                <c:pt idx="21">
                  <c:v>112.00949757192905</c:v>
                </c:pt>
                <c:pt idx="22">
                  <c:v>112.53081842248123</c:v>
                </c:pt>
                <c:pt idx="23">
                  <c:v>111.74768738916468</c:v>
                </c:pt>
                <c:pt idx="24">
                  <c:v>114.54589303912503</c:v>
                </c:pt>
                <c:pt idx="25">
                  <c:v>115.69014484425381</c:v>
                </c:pt>
                <c:pt idx="26">
                  <c:v>113.26415184399107</c:v>
                </c:pt>
                <c:pt idx="27">
                  <c:v>117.15511773676343</c:v>
                </c:pt>
                <c:pt idx="28">
                  <c:v>113.72225227104148</c:v>
                </c:pt>
                <c:pt idx="29">
                  <c:v>111.9976074377285</c:v>
                </c:pt>
                <c:pt idx="30">
                  <c:v>116.27175040145127</c:v>
                </c:pt>
                <c:pt idx="31">
                  <c:v>114.6385715535621</c:v>
                </c:pt>
                <c:pt idx="32">
                  <c:v>113.6363062170107</c:v>
                </c:pt>
                <c:pt idx="33">
                  <c:v>113.92293284988131</c:v>
                </c:pt>
                <c:pt idx="34">
                  <c:v>109.25876828373582</c:v>
                </c:pt>
                <c:pt idx="35">
                  <c:v>110.7304897684371</c:v>
                </c:pt>
                <c:pt idx="36">
                  <c:v>111.2565755670139</c:v>
                </c:pt>
                <c:pt idx="37">
                  <c:v>109.1824710163</c:v>
                </c:pt>
                <c:pt idx="38">
                  <c:v>114.33940723708655</c:v>
                </c:pt>
                <c:pt idx="39">
                  <c:v>112.54385131444525</c:v>
                </c:pt>
                <c:pt idx="40">
                  <c:v>113.50929412502654</c:v>
                </c:pt>
                <c:pt idx="41">
                  <c:v>113.67925388224974</c:v>
                </c:pt>
                <c:pt idx="42">
                  <c:v>113.66137286914137</c:v>
                </c:pt>
                <c:pt idx="43">
                  <c:v>113.61532607693768</c:v>
                </c:pt>
                <c:pt idx="44">
                  <c:v>111.28163894782692</c:v>
                </c:pt>
                <c:pt idx="45">
                  <c:v>110.49746652537451</c:v>
                </c:pt>
                <c:pt idx="46">
                  <c:v>115.79879591577017</c:v>
                </c:pt>
                <c:pt idx="47">
                  <c:v>111.76050518888044</c:v>
                </c:pt>
                <c:pt idx="48">
                  <c:v>108.88387224357665</c:v>
                </c:pt>
                <c:pt idx="49">
                  <c:v>107.86204911452485</c:v>
                </c:pt>
                <c:pt idx="50">
                  <c:v>110.2022852069483</c:v>
                </c:pt>
                <c:pt idx="51">
                  <c:v>106.29127987808504</c:v>
                </c:pt>
                <c:pt idx="52">
                  <c:v>111.44916494061307</c:v>
                </c:pt>
                <c:pt idx="53">
                  <c:v>110.19525702701421</c:v>
                </c:pt>
                <c:pt idx="54">
                  <c:v>110.58658386463694</c:v>
                </c:pt>
                <c:pt idx="55">
                  <c:v>115.89808313169448</c:v>
                </c:pt>
                <c:pt idx="56">
                  <c:v>114.53883635863197</c:v>
                </c:pt>
                <c:pt idx="57">
                  <c:v>115.61767346805198</c:v>
                </c:pt>
                <c:pt idx="58">
                  <c:v>115.36110784694404</c:v>
                </c:pt>
                <c:pt idx="59">
                  <c:v>120.37666202490114</c:v>
                </c:pt>
                <c:pt idx="60">
                  <c:v>119.80057711075445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44576"/>
        <c:axId val="179146112"/>
      </c:lineChart>
      <c:catAx>
        <c:axId val="17914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9146112"/>
        <c:crosses val="autoZero"/>
        <c:auto val="1"/>
        <c:lblAlgn val="ctr"/>
        <c:lblOffset val="100"/>
        <c:noMultiLvlLbl val="0"/>
      </c:catAx>
      <c:valAx>
        <c:axId val="17914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1445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Svinekød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officiel!$C$9:$BK$9</c:f>
              <c:numCache>
                <c:formatCode>General</c:formatCode>
                <c:ptCount val="61"/>
                <c:pt idx="0">
                  <c:v>96.1</c:v>
                </c:pt>
                <c:pt idx="1">
                  <c:v>99</c:v>
                </c:pt>
                <c:pt idx="2">
                  <c:v>92.8</c:v>
                </c:pt>
                <c:pt idx="3">
                  <c:v>91.7</c:v>
                </c:pt>
                <c:pt idx="4">
                  <c:v>96.8</c:v>
                </c:pt>
                <c:pt idx="5">
                  <c:v>95.6</c:v>
                </c:pt>
                <c:pt idx="6">
                  <c:v>93.7</c:v>
                </c:pt>
                <c:pt idx="7">
                  <c:v>92.2</c:v>
                </c:pt>
                <c:pt idx="8">
                  <c:v>95.5</c:v>
                </c:pt>
                <c:pt idx="9">
                  <c:v>93.1</c:v>
                </c:pt>
                <c:pt idx="10">
                  <c:v>95.1</c:v>
                </c:pt>
                <c:pt idx="11">
                  <c:v>97.7</c:v>
                </c:pt>
                <c:pt idx="12">
                  <c:v>94</c:v>
                </c:pt>
                <c:pt idx="13">
                  <c:v>99.6</c:v>
                </c:pt>
                <c:pt idx="14">
                  <c:v>96.3</c:v>
                </c:pt>
                <c:pt idx="15">
                  <c:v>95.8</c:v>
                </c:pt>
                <c:pt idx="16">
                  <c:v>98.5</c:v>
                </c:pt>
                <c:pt idx="17">
                  <c:v>96.2</c:v>
                </c:pt>
                <c:pt idx="18">
                  <c:v>96.2</c:v>
                </c:pt>
                <c:pt idx="19">
                  <c:v>93.6</c:v>
                </c:pt>
                <c:pt idx="20">
                  <c:v>96.1</c:v>
                </c:pt>
                <c:pt idx="21">
                  <c:v>96.5</c:v>
                </c:pt>
                <c:pt idx="22">
                  <c:v>98.2</c:v>
                </c:pt>
                <c:pt idx="23">
                  <c:v>98</c:v>
                </c:pt>
                <c:pt idx="24">
                  <c:v>96.3</c:v>
                </c:pt>
                <c:pt idx="25">
                  <c:v>97.2</c:v>
                </c:pt>
                <c:pt idx="26">
                  <c:v>98.9</c:v>
                </c:pt>
                <c:pt idx="27">
                  <c:v>97.4</c:v>
                </c:pt>
                <c:pt idx="28">
                  <c:v>93.8</c:v>
                </c:pt>
                <c:pt idx="29">
                  <c:v>95.8</c:v>
                </c:pt>
                <c:pt idx="30">
                  <c:v>97.7</c:v>
                </c:pt>
                <c:pt idx="31">
                  <c:v>99.3</c:v>
                </c:pt>
                <c:pt idx="32">
                  <c:v>97.9</c:v>
                </c:pt>
                <c:pt idx="33">
                  <c:v>97.7</c:v>
                </c:pt>
                <c:pt idx="34">
                  <c:v>95.2</c:v>
                </c:pt>
                <c:pt idx="35">
                  <c:v>95.8</c:v>
                </c:pt>
                <c:pt idx="36">
                  <c:v>94.9</c:v>
                </c:pt>
                <c:pt idx="37">
                  <c:v>99.5</c:v>
                </c:pt>
                <c:pt idx="38">
                  <c:v>98.9</c:v>
                </c:pt>
                <c:pt idx="39">
                  <c:v>95.3</c:v>
                </c:pt>
                <c:pt idx="40">
                  <c:v>94.3</c:v>
                </c:pt>
                <c:pt idx="41">
                  <c:v>96.3</c:v>
                </c:pt>
                <c:pt idx="42">
                  <c:v>95.9</c:v>
                </c:pt>
                <c:pt idx="43">
                  <c:v>96.6</c:v>
                </c:pt>
                <c:pt idx="44">
                  <c:v>95.3</c:v>
                </c:pt>
                <c:pt idx="45">
                  <c:v>91.7</c:v>
                </c:pt>
                <c:pt idx="46">
                  <c:v>94.7</c:v>
                </c:pt>
                <c:pt idx="47">
                  <c:v>94.2</c:v>
                </c:pt>
                <c:pt idx="48">
                  <c:v>94.1</c:v>
                </c:pt>
                <c:pt idx="49">
                  <c:v>97.6</c:v>
                </c:pt>
                <c:pt idx="50">
                  <c:v>96.3</c:v>
                </c:pt>
                <c:pt idx="51">
                  <c:v>95.2</c:v>
                </c:pt>
                <c:pt idx="52">
                  <c:v>94.5</c:v>
                </c:pt>
                <c:pt idx="53">
                  <c:v>96.7</c:v>
                </c:pt>
                <c:pt idx="54">
                  <c:v>98.4</c:v>
                </c:pt>
                <c:pt idx="55">
                  <c:v>96.4</c:v>
                </c:pt>
                <c:pt idx="56">
                  <c:v>95.9</c:v>
                </c:pt>
                <c:pt idx="57">
                  <c:v>97.1</c:v>
                </c:pt>
                <c:pt idx="58">
                  <c:v>97.3</c:v>
                </c:pt>
                <c:pt idx="59">
                  <c:v>94.5</c:v>
                </c:pt>
                <c:pt idx="60">
                  <c:v>92.103549999999998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Stregkoder!$C$9:$BK$9</c:f>
              <c:numCache>
                <c:formatCode>General</c:formatCode>
                <c:ptCount val="61"/>
                <c:pt idx="0">
                  <c:v>96.090801180596657</c:v>
                </c:pt>
                <c:pt idx="1">
                  <c:v>100.31760618058674</c:v>
                </c:pt>
                <c:pt idx="2">
                  <c:v>94.683474452005825</c:v>
                </c:pt>
                <c:pt idx="3">
                  <c:v>94.710173040434924</c:v>
                </c:pt>
                <c:pt idx="4">
                  <c:v>96.589984007233937</c:v>
                </c:pt>
                <c:pt idx="5">
                  <c:v>95.314981535643767</c:v>
                </c:pt>
                <c:pt idx="6">
                  <c:v>95.75320127779608</c:v>
                </c:pt>
                <c:pt idx="7">
                  <c:v>93.982093220777458</c:v>
                </c:pt>
                <c:pt idx="8">
                  <c:v>96.465638520105855</c:v>
                </c:pt>
                <c:pt idx="9">
                  <c:v>95.880844332655798</c:v>
                </c:pt>
                <c:pt idx="10">
                  <c:v>96.46387233138276</c:v>
                </c:pt>
                <c:pt idx="11">
                  <c:v>100.61224910535273</c:v>
                </c:pt>
                <c:pt idx="12">
                  <c:v>96.654268536247969</c:v>
                </c:pt>
                <c:pt idx="13">
                  <c:v>99.762219143372974</c:v>
                </c:pt>
                <c:pt idx="14">
                  <c:v>97.332093455308794</c:v>
                </c:pt>
                <c:pt idx="15">
                  <c:v>97.907464367700413</c:v>
                </c:pt>
                <c:pt idx="16">
                  <c:v>98.517536286116524</c:v>
                </c:pt>
                <c:pt idx="17">
                  <c:v>97.719781227288237</c:v>
                </c:pt>
                <c:pt idx="18">
                  <c:v>97.814649651897554</c:v>
                </c:pt>
                <c:pt idx="19">
                  <c:v>95.59653504502559</c:v>
                </c:pt>
                <c:pt idx="20">
                  <c:v>97.736147841686758</c:v>
                </c:pt>
                <c:pt idx="21">
                  <c:v>97.784727336589441</c:v>
                </c:pt>
                <c:pt idx="22">
                  <c:v>99.660183644457035</c:v>
                </c:pt>
                <c:pt idx="23">
                  <c:v>98.305898243563007</c:v>
                </c:pt>
                <c:pt idx="24">
                  <c:v>97.767899601068947</c:v>
                </c:pt>
                <c:pt idx="25">
                  <c:v>97.394996136837719</c:v>
                </c:pt>
                <c:pt idx="26">
                  <c:v>97.029195348212028</c:v>
                </c:pt>
                <c:pt idx="27">
                  <c:v>96.287567852113781</c:v>
                </c:pt>
                <c:pt idx="28">
                  <c:v>94.543916610387569</c:v>
                </c:pt>
                <c:pt idx="29">
                  <c:v>96.501589608679396</c:v>
                </c:pt>
                <c:pt idx="30">
                  <c:v>98.639433846460435</c:v>
                </c:pt>
                <c:pt idx="31">
                  <c:v>99.220560861547796</c:v>
                </c:pt>
                <c:pt idx="32">
                  <c:v>98.334171895691696</c:v>
                </c:pt>
                <c:pt idx="33">
                  <c:v>97.841811496077199</c:v>
                </c:pt>
                <c:pt idx="34">
                  <c:v>93.789832742626999</c:v>
                </c:pt>
                <c:pt idx="35">
                  <c:v>96.028693516428035</c:v>
                </c:pt>
                <c:pt idx="36">
                  <c:v>94.586698101550297</c:v>
                </c:pt>
                <c:pt idx="37">
                  <c:v>97.139672078877297</c:v>
                </c:pt>
                <c:pt idx="38">
                  <c:v>97.449381760146522</c:v>
                </c:pt>
                <c:pt idx="39">
                  <c:v>94.14432817794065</c:v>
                </c:pt>
                <c:pt idx="40">
                  <c:v>94.510720784005457</c:v>
                </c:pt>
                <c:pt idx="41">
                  <c:v>93.901100493926478</c:v>
                </c:pt>
                <c:pt idx="42">
                  <c:v>95.145877477393554</c:v>
                </c:pt>
                <c:pt idx="43">
                  <c:v>95.833787023246728</c:v>
                </c:pt>
                <c:pt idx="44">
                  <c:v>96.758253574742881</c:v>
                </c:pt>
                <c:pt idx="45">
                  <c:v>94.974608639089666</c:v>
                </c:pt>
                <c:pt idx="46">
                  <c:v>95.284929648468804</c:v>
                </c:pt>
                <c:pt idx="47">
                  <c:v>95.10870042199835</c:v>
                </c:pt>
                <c:pt idx="48">
                  <c:v>95.498985725028362</c:v>
                </c:pt>
                <c:pt idx="49">
                  <c:v>96.504306010386998</c:v>
                </c:pt>
                <c:pt idx="50">
                  <c:v>95.53653558801075</c:v>
                </c:pt>
                <c:pt idx="51">
                  <c:v>93.919881564323475</c:v>
                </c:pt>
                <c:pt idx="52">
                  <c:v>93.543256161708172</c:v>
                </c:pt>
                <c:pt idx="53">
                  <c:v>95.118953345992978</c:v>
                </c:pt>
                <c:pt idx="54">
                  <c:v>95.162689328635878</c:v>
                </c:pt>
                <c:pt idx="55">
                  <c:v>91.809989571646383</c:v>
                </c:pt>
                <c:pt idx="56">
                  <c:v>96.324901801190236</c:v>
                </c:pt>
                <c:pt idx="57">
                  <c:v>94.781364959470693</c:v>
                </c:pt>
                <c:pt idx="58">
                  <c:v>95.414408281796412</c:v>
                </c:pt>
                <c:pt idx="59">
                  <c:v>94.777079540087485</c:v>
                </c:pt>
                <c:pt idx="60">
                  <c:v>95.495701671778463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73824"/>
        <c:axId val="179775360"/>
      </c:lineChart>
      <c:catAx>
        <c:axId val="17977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9775360"/>
        <c:crosses val="autoZero"/>
        <c:auto val="1"/>
        <c:lblAlgn val="ctr"/>
        <c:lblOffset val="100"/>
        <c:noMultiLvlLbl val="0"/>
      </c:catAx>
      <c:valAx>
        <c:axId val="1797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7738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Lammekød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officiel!$C$10:$BK$10</c:f>
              <c:numCache>
                <c:formatCode>General</c:formatCode>
                <c:ptCount val="61"/>
                <c:pt idx="0">
                  <c:v>128.6</c:v>
                </c:pt>
                <c:pt idx="1">
                  <c:v>126.9</c:v>
                </c:pt>
                <c:pt idx="2">
                  <c:v>130.69999999999999</c:v>
                </c:pt>
                <c:pt idx="3">
                  <c:v>127.1</c:v>
                </c:pt>
                <c:pt idx="4">
                  <c:v>128.30000000000001</c:v>
                </c:pt>
                <c:pt idx="5">
                  <c:v>135.80000000000001</c:v>
                </c:pt>
                <c:pt idx="6">
                  <c:v>148.19999999999999</c:v>
                </c:pt>
                <c:pt idx="7">
                  <c:v>152.19999999999999</c:v>
                </c:pt>
                <c:pt idx="8">
                  <c:v>146.5</c:v>
                </c:pt>
                <c:pt idx="9">
                  <c:v>150.19999999999999</c:v>
                </c:pt>
                <c:pt idx="10">
                  <c:v>149.6</c:v>
                </c:pt>
                <c:pt idx="11">
                  <c:v>152.9</c:v>
                </c:pt>
                <c:pt idx="12">
                  <c:v>149.5</c:v>
                </c:pt>
                <c:pt idx="13">
                  <c:v>158.5</c:v>
                </c:pt>
                <c:pt idx="14">
                  <c:v>160.30000000000001</c:v>
                </c:pt>
                <c:pt idx="15">
                  <c:v>161.9</c:v>
                </c:pt>
                <c:pt idx="16">
                  <c:v>164.2</c:v>
                </c:pt>
                <c:pt idx="17">
                  <c:v>165.4</c:v>
                </c:pt>
                <c:pt idx="18">
                  <c:v>155.80000000000001</c:v>
                </c:pt>
                <c:pt idx="19">
                  <c:v>161.69999999999999</c:v>
                </c:pt>
                <c:pt idx="20">
                  <c:v>165.6</c:v>
                </c:pt>
                <c:pt idx="21">
                  <c:v>159.30000000000001</c:v>
                </c:pt>
                <c:pt idx="22">
                  <c:v>157.69999999999999</c:v>
                </c:pt>
                <c:pt idx="23">
                  <c:v>155.4</c:v>
                </c:pt>
                <c:pt idx="24">
                  <c:v>152.5</c:v>
                </c:pt>
                <c:pt idx="25">
                  <c:v>147.80000000000001</c:v>
                </c:pt>
                <c:pt idx="26">
                  <c:v>155.6</c:v>
                </c:pt>
                <c:pt idx="27">
                  <c:v>150.6</c:v>
                </c:pt>
                <c:pt idx="28">
                  <c:v>150</c:v>
                </c:pt>
                <c:pt idx="29">
                  <c:v>145.1</c:v>
                </c:pt>
                <c:pt idx="30">
                  <c:v>138.5</c:v>
                </c:pt>
                <c:pt idx="31">
                  <c:v>144.30000000000001</c:v>
                </c:pt>
                <c:pt idx="32">
                  <c:v>138.1</c:v>
                </c:pt>
                <c:pt idx="33">
                  <c:v>140.69999999999999</c:v>
                </c:pt>
                <c:pt idx="34">
                  <c:v>132.30000000000001</c:v>
                </c:pt>
                <c:pt idx="35">
                  <c:v>129.69999999999999</c:v>
                </c:pt>
                <c:pt idx="36">
                  <c:v>133.5</c:v>
                </c:pt>
                <c:pt idx="37">
                  <c:v>133.1</c:v>
                </c:pt>
                <c:pt idx="38">
                  <c:v>143</c:v>
                </c:pt>
                <c:pt idx="39">
                  <c:v>141.1</c:v>
                </c:pt>
                <c:pt idx="40">
                  <c:v>136.9</c:v>
                </c:pt>
                <c:pt idx="41">
                  <c:v>146.80000000000001</c:v>
                </c:pt>
                <c:pt idx="42">
                  <c:v>152.9</c:v>
                </c:pt>
                <c:pt idx="43">
                  <c:v>154.69999999999999</c:v>
                </c:pt>
                <c:pt idx="44">
                  <c:v>158.19999999999999</c:v>
                </c:pt>
                <c:pt idx="45">
                  <c:v>156.30000000000001</c:v>
                </c:pt>
                <c:pt idx="46">
                  <c:v>148.6</c:v>
                </c:pt>
                <c:pt idx="47">
                  <c:v>150.19999999999999</c:v>
                </c:pt>
                <c:pt idx="48">
                  <c:v>150.80000000000001</c:v>
                </c:pt>
                <c:pt idx="49">
                  <c:v>156.4</c:v>
                </c:pt>
                <c:pt idx="50">
                  <c:v>154.1</c:v>
                </c:pt>
                <c:pt idx="51">
                  <c:v>158.30000000000001</c:v>
                </c:pt>
                <c:pt idx="52">
                  <c:v>152.4</c:v>
                </c:pt>
                <c:pt idx="53">
                  <c:v>147</c:v>
                </c:pt>
                <c:pt idx="54">
                  <c:v>153.5</c:v>
                </c:pt>
                <c:pt idx="55">
                  <c:v>150.69999999999999</c:v>
                </c:pt>
                <c:pt idx="56">
                  <c:v>151</c:v>
                </c:pt>
                <c:pt idx="57">
                  <c:v>155.19999999999999</c:v>
                </c:pt>
                <c:pt idx="58">
                  <c:v>152.69999999999999</c:v>
                </c:pt>
                <c:pt idx="59">
                  <c:v>156.69999999999999</c:v>
                </c:pt>
                <c:pt idx="60">
                  <c:v>159.34714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Stregkoder!$C$10:$BK$10</c:f>
              <c:numCache>
                <c:formatCode>General</c:formatCode>
                <c:ptCount val="61"/>
                <c:pt idx="0">
                  <c:v>128.59848898664802</c:v>
                </c:pt>
                <c:pt idx="1">
                  <c:v>126.72973706025</c:v>
                </c:pt>
                <c:pt idx="2">
                  <c:v>134.13986843914401</c:v>
                </c:pt>
                <c:pt idx="3">
                  <c:v>131.24898428679401</c:v>
                </c:pt>
                <c:pt idx="4">
                  <c:v>135.26257082052001</c:v>
                </c:pt>
                <c:pt idx="5">
                  <c:v>142.72369821965202</c:v>
                </c:pt>
                <c:pt idx="6">
                  <c:v>152.86636540923203</c:v>
                </c:pt>
                <c:pt idx="7">
                  <c:v>150.38476974062002</c:v>
                </c:pt>
                <c:pt idx="8">
                  <c:v>148.92401983053202</c:v>
                </c:pt>
                <c:pt idx="9">
                  <c:v>152.81805517187001</c:v>
                </c:pt>
                <c:pt idx="10">
                  <c:v>151.34361679695598</c:v>
                </c:pt>
                <c:pt idx="11">
                  <c:v>153.29552642929198</c:v>
                </c:pt>
                <c:pt idx="12">
                  <c:v>151.46349524860202</c:v>
                </c:pt>
                <c:pt idx="13">
                  <c:v>157.94940445673956</c:v>
                </c:pt>
                <c:pt idx="14">
                  <c:v>161.96477744752761</c:v>
                </c:pt>
                <c:pt idx="15">
                  <c:v>162.87358871171827</c:v>
                </c:pt>
                <c:pt idx="16">
                  <c:v>165.21542639715503</c:v>
                </c:pt>
                <c:pt idx="17">
                  <c:v>162.19966703595915</c:v>
                </c:pt>
                <c:pt idx="18">
                  <c:v>151.2485988415433</c:v>
                </c:pt>
                <c:pt idx="19">
                  <c:v>156.40855117322599</c:v>
                </c:pt>
                <c:pt idx="20">
                  <c:v>162.17199465537723</c:v>
                </c:pt>
                <c:pt idx="21">
                  <c:v>158.03745018652754</c:v>
                </c:pt>
                <c:pt idx="22">
                  <c:v>152.00561339079582</c:v>
                </c:pt>
                <c:pt idx="23">
                  <c:v>150.82377403007001</c:v>
                </c:pt>
                <c:pt idx="24">
                  <c:v>149.89813517155724</c:v>
                </c:pt>
                <c:pt idx="25">
                  <c:v>144.65927029637888</c:v>
                </c:pt>
                <c:pt idx="26">
                  <c:v>154.07402740079354</c:v>
                </c:pt>
                <c:pt idx="27">
                  <c:v>149.85309078193819</c:v>
                </c:pt>
                <c:pt idx="28">
                  <c:v>148.02838078249482</c:v>
                </c:pt>
                <c:pt idx="29">
                  <c:v>139.96918249406363</c:v>
                </c:pt>
                <c:pt idx="30">
                  <c:v>137.68079259309408</c:v>
                </c:pt>
                <c:pt idx="31">
                  <c:v>141.32036428450007</c:v>
                </c:pt>
                <c:pt idx="32">
                  <c:v>139.2674493640715</c:v>
                </c:pt>
                <c:pt idx="33">
                  <c:v>141.58079730454713</c:v>
                </c:pt>
                <c:pt idx="34">
                  <c:v>136.867700138483</c:v>
                </c:pt>
                <c:pt idx="35">
                  <c:v>133.33962268001767</c:v>
                </c:pt>
                <c:pt idx="36">
                  <c:v>134.98718306331529</c:v>
                </c:pt>
                <c:pt idx="37">
                  <c:v>135.29627671509368</c:v>
                </c:pt>
                <c:pt idx="38">
                  <c:v>144.40336250379821</c:v>
                </c:pt>
                <c:pt idx="39">
                  <c:v>142.95737979882398</c:v>
                </c:pt>
                <c:pt idx="40">
                  <c:v>138.53876334330266</c:v>
                </c:pt>
                <c:pt idx="41">
                  <c:v>144.16192442817118</c:v>
                </c:pt>
                <c:pt idx="42">
                  <c:v>155.63682039498931</c:v>
                </c:pt>
                <c:pt idx="43">
                  <c:v>155.70959198537875</c:v>
                </c:pt>
                <c:pt idx="44">
                  <c:v>156.12112741038388</c:v>
                </c:pt>
                <c:pt idx="45">
                  <c:v>153.3265417542973</c:v>
                </c:pt>
                <c:pt idx="46">
                  <c:v>144.72532043412252</c:v>
                </c:pt>
                <c:pt idx="47">
                  <c:v>148.35971535091923</c:v>
                </c:pt>
                <c:pt idx="48">
                  <c:v>146.27714658933672</c:v>
                </c:pt>
                <c:pt idx="49">
                  <c:v>146.68387019542837</c:v>
                </c:pt>
                <c:pt idx="50">
                  <c:v>142.36553478467661</c:v>
                </c:pt>
                <c:pt idx="51">
                  <c:v>144.79620750183693</c:v>
                </c:pt>
                <c:pt idx="52">
                  <c:v>141.87379490098726</c:v>
                </c:pt>
                <c:pt idx="53">
                  <c:v>148.26916339930497</c:v>
                </c:pt>
                <c:pt idx="54">
                  <c:v>151.13138295433319</c:v>
                </c:pt>
                <c:pt idx="55">
                  <c:v>144.95949668057463</c:v>
                </c:pt>
                <c:pt idx="56">
                  <c:v>154.97718467074276</c:v>
                </c:pt>
                <c:pt idx="57">
                  <c:v>149.85261376237088</c:v>
                </c:pt>
                <c:pt idx="58">
                  <c:v>147.87807377041747</c:v>
                </c:pt>
                <c:pt idx="59">
                  <c:v>154.10012033434234</c:v>
                </c:pt>
                <c:pt idx="60">
                  <c:v>153.96618973780068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96224"/>
        <c:axId val="179814400"/>
      </c:lineChart>
      <c:catAx>
        <c:axId val="17979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9814400"/>
        <c:crosses val="autoZero"/>
        <c:auto val="1"/>
        <c:lblAlgn val="ctr"/>
        <c:lblOffset val="100"/>
        <c:noMultiLvlLbl val="0"/>
      </c:catAx>
      <c:valAx>
        <c:axId val="179814400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7962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Fjerkræ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Officiel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officiel!$C$11:$BK$11</c:f>
              <c:numCache>
                <c:formatCode>General</c:formatCode>
                <c:ptCount val="61"/>
                <c:pt idx="0">
                  <c:v>109.8</c:v>
                </c:pt>
                <c:pt idx="1">
                  <c:v>109.4</c:v>
                </c:pt>
                <c:pt idx="2">
                  <c:v>109.7</c:v>
                </c:pt>
                <c:pt idx="3">
                  <c:v>109.7</c:v>
                </c:pt>
                <c:pt idx="4">
                  <c:v>109.3</c:v>
                </c:pt>
                <c:pt idx="5">
                  <c:v>113.3</c:v>
                </c:pt>
                <c:pt idx="6">
                  <c:v>114.6</c:v>
                </c:pt>
                <c:pt idx="7">
                  <c:v>114</c:v>
                </c:pt>
                <c:pt idx="8">
                  <c:v>114.6</c:v>
                </c:pt>
                <c:pt idx="9">
                  <c:v>113.9</c:v>
                </c:pt>
                <c:pt idx="10">
                  <c:v>111.6</c:v>
                </c:pt>
                <c:pt idx="11">
                  <c:v>116</c:v>
                </c:pt>
                <c:pt idx="12">
                  <c:v>114.5</c:v>
                </c:pt>
                <c:pt idx="13">
                  <c:v>113.7</c:v>
                </c:pt>
                <c:pt idx="14">
                  <c:v>114.5</c:v>
                </c:pt>
                <c:pt idx="15">
                  <c:v>112.5</c:v>
                </c:pt>
                <c:pt idx="16">
                  <c:v>113.5</c:v>
                </c:pt>
                <c:pt idx="17">
                  <c:v>114</c:v>
                </c:pt>
                <c:pt idx="18">
                  <c:v>112.1</c:v>
                </c:pt>
                <c:pt idx="19">
                  <c:v>113.3</c:v>
                </c:pt>
                <c:pt idx="20">
                  <c:v>115.1</c:v>
                </c:pt>
                <c:pt idx="21">
                  <c:v>116.2</c:v>
                </c:pt>
                <c:pt idx="22">
                  <c:v>116</c:v>
                </c:pt>
                <c:pt idx="23">
                  <c:v>115.1</c:v>
                </c:pt>
                <c:pt idx="24">
                  <c:v>115.8</c:v>
                </c:pt>
                <c:pt idx="25">
                  <c:v>114.5</c:v>
                </c:pt>
                <c:pt idx="26">
                  <c:v>115.9</c:v>
                </c:pt>
                <c:pt idx="27">
                  <c:v>115.7</c:v>
                </c:pt>
                <c:pt idx="28">
                  <c:v>115.1</c:v>
                </c:pt>
                <c:pt idx="29">
                  <c:v>115.3</c:v>
                </c:pt>
                <c:pt idx="30">
                  <c:v>114.7</c:v>
                </c:pt>
                <c:pt idx="31">
                  <c:v>113.7</c:v>
                </c:pt>
                <c:pt idx="32">
                  <c:v>112.5</c:v>
                </c:pt>
                <c:pt idx="33">
                  <c:v>114.4</c:v>
                </c:pt>
                <c:pt idx="34">
                  <c:v>111.5</c:v>
                </c:pt>
                <c:pt idx="35">
                  <c:v>112.1</c:v>
                </c:pt>
                <c:pt idx="36">
                  <c:v>113.7</c:v>
                </c:pt>
                <c:pt idx="37">
                  <c:v>109.5</c:v>
                </c:pt>
                <c:pt idx="38">
                  <c:v>111.5</c:v>
                </c:pt>
                <c:pt idx="39">
                  <c:v>109.7</c:v>
                </c:pt>
                <c:pt idx="40">
                  <c:v>109.1</c:v>
                </c:pt>
                <c:pt idx="41">
                  <c:v>110.4</c:v>
                </c:pt>
                <c:pt idx="42">
                  <c:v>109.3</c:v>
                </c:pt>
                <c:pt idx="43">
                  <c:v>110.9</c:v>
                </c:pt>
                <c:pt idx="44">
                  <c:v>110</c:v>
                </c:pt>
                <c:pt idx="45">
                  <c:v>109.6</c:v>
                </c:pt>
                <c:pt idx="46">
                  <c:v>108.4</c:v>
                </c:pt>
                <c:pt idx="47">
                  <c:v>108.9</c:v>
                </c:pt>
                <c:pt idx="48">
                  <c:v>109.8</c:v>
                </c:pt>
                <c:pt idx="49">
                  <c:v>107.6</c:v>
                </c:pt>
                <c:pt idx="50">
                  <c:v>108</c:v>
                </c:pt>
                <c:pt idx="51">
                  <c:v>108.9</c:v>
                </c:pt>
                <c:pt idx="52">
                  <c:v>108.6</c:v>
                </c:pt>
                <c:pt idx="53">
                  <c:v>110.1</c:v>
                </c:pt>
                <c:pt idx="54">
                  <c:v>111</c:v>
                </c:pt>
                <c:pt idx="55">
                  <c:v>111</c:v>
                </c:pt>
                <c:pt idx="56">
                  <c:v>110</c:v>
                </c:pt>
                <c:pt idx="57">
                  <c:v>109.4</c:v>
                </c:pt>
                <c:pt idx="58">
                  <c:v>108.1</c:v>
                </c:pt>
                <c:pt idx="59">
                  <c:v>108.5</c:v>
                </c:pt>
                <c:pt idx="60">
                  <c:v>109.12363999999999</c:v>
                </c:pt>
              </c:numCache>
            </c:numRef>
          </c:val>
          <c:smooth val="0"/>
        </c:ser>
        <c:ser>
          <c:idx val="2"/>
          <c:order val="1"/>
          <c:tx>
            <c:v>stregkoder</c:v>
          </c:tx>
          <c:cat>
            <c:strRef>
              <c:f>officiel!$C$1:$BK$1</c:f>
              <c:strCache>
                <c:ptCount val="61"/>
                <c:pt idx="0">
                  <c:v> Dec-10</c:v>
                </c:pt>
                <c:pt idx="1">
                  <c:v> Jan-11</c:v>
                </c:pt>
                <c:pt idx="2">
                  <c:v> Feb-11</c:v>
                </c:pt>
                <c:pt idx="3">
                  <c:v> Mar-11</c:v>
                </c:pt>
                <c:pt idx="4">
                  <c:v> Apr-11</c:v>
                </c:pt>
                <c:pt idx="5">
                  <c:v> Maj-11</c:v>
                </c:pt>
                <c:pt idx="6">
                  <c:v> Jun-11</c:v>
                </c:pt>
                <c:pt idx="7">
                  <c:v> Jul-11</c:v>
                </c:pt>
                <c:pt idx="8">
                  <c:v> Aug-11</c:v>
                </c:pt>
                <c:pt idx="9">
                  <c:v> Sep-11</c:v>
                </c:pt>
                <c:pt idx="10">
                  <c:v> Okt-11</c:v>
                </c:pt>
                <c:pt idx="11">
                  <c:v> Nov-11</c:v>
                </c:pt>
                <c:pt idx="12">
                  <c:v> Dec-11</c:v>
                </c:pt>
                <c:pt idx="13">
                  <c:v> Jan-12</c:v>
                </c:pt>
                <c:pt idx="14">
                  <c:v> Feb-12</c:v>
                </c:pt>
                <c:pt idx="15">
                  <c:v> Mar-12</c:v>
                </c:pt>
                <c:pt idx="16">
                  <c:v> Apr-12</c:v>
                </c:pt>
                <c:pt idx="17">
                  <c:v> Maj-12</c:v>
                </c:pt>
                <c:pt idx="18">
                  <c:v> Jun-12</c:v>
                </c:pt>
                <c:pt idx="19">
                  <c:v> Jul-12</c:v>
                </c:pt>
                <c:pt idx="20">
                  <c:v> Aug-12</c:v>
                </c:pt>
                <c:pt idx="21">
                  <c:v> Sep-12</c:v>
                </c:pt>
                <c:pt idx="22">
                  <c:v> Okt-12</c:v>
                </c:pt>
                <c:pt idx="23">
                  <c:v> Nov-12</c:v>
                </c:pt>
                <c:pt idx="24">
                  <c:v> Dec-12</c:v>
                </c:pt>
                <c:pt idx="25">
                  <c:v> Jan-13</c:v>
                </c:pt>
                <c:pt idx="26">
                  <c:v> Feb-13</c:v>
                </c:pt>
                <c:pt idx="27">
                  <c:v> Mar-13</c:v>
                </c:pt>
                <c:pt idx="28">
                  <c:v> Apr-13</c:v>
                </c:pt>
                <c:pt idx="29">
                  <c:v> Maj-13</c:v>
                </c:pt>
                <c:pt idx="30">
                  <c:v> Jun-13</c:v>
                </c:pt>
                <c:pt idx="31">
                  <c:v> Jul-13</c:v>
                </c:pt>
                <c:pt idx="32">
                  <c:v> Aug-13</c:v>
                </c:pt>
                <c:pt idx="33">
                  <c:v> Sep-13</c:v>
                </c:pt>
                <c:pt idx="34">
                  <c:v> Okt-13</c:v>
                </c:pt>
                <c:pt idx="35">
                  <c:v> Nov-13</c:v>
                </c:pt>
                <c:pt idx="36">
                  <c:v> Dec-13</c:v>
                </c:pt>
                <c:pt idx="37">
                  <c:v> Jan-14</c:v>
                </c:pt>
                <c:pt idx="38">
                  <c:v> Feb-14</c:v>
                </c:pt>
                <c:pt idx="39">
                  <c:v> Mar-14</c:v>
                </c:pt>
                <c:pt idx="40">
                  <c:v> Apr-14</c:v>
                </c:pt>
                <c:pt idx="41">
                  <c:v> Maj-14</c:v>
                </c:pt>
                <c:pt idx="42">
                  <c:v> Jun-14</c:v>
                </c:pt>
                <c:pt idx="43">
                  <c:v> Jul-14</c:v>
                </c:pt>
                <c:pt idx="44">
                  <c:v> Aug-14</c:v>
                </c:pt>
                <c:pt idx="45">
                  <c:v> Sep-14</c:v>
                </c:pt>
                <c:pt idx="46">
                  <c:v> Okt-14</c:v>
                </c:pt>
                <c:pt idx="47">
                  <c:v> Nov-14</c:v>
                </c:pt>
                <c:pt idx="48">
                  <c:v> Dec-14</c:v>
                </c:pt>
                <c:pt idx="49">
                  <c:v> Jan-15</c:v>
                </c:pt>
                <c:pt idx="50">
                  <c:v> Feb-15</c:v>
                </c:pt>
                <c:pt idx="51">
                  <c:v> Mar-15</c:v>
                </c:pt>
                <c:pt idx="52">
                  <c:v> Apr-15</c:v>
                </c:pt>
                <c:pt idx="53">
                  <c:v> Maj-15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Okt-15</c:v>
                </c:pt>
                <c:pt idx="59">
                  <c:v>Nov-15</c:v>
                </c:pt>
                <c:pt idx="60">
                  <c:v>Dec-15</c:v>
                </c:pt>
              </c:strCache>
            </c:strRef>
          </c:cat>
          <c:val>
            <c:numRef>
              <c:f>Stregkoder!$C$11:$BK$11</c:f>
              <c:numCache>
                <c:formatCode>General</c:formatCode>
                <c:ptCount val="61"/>
                <c:pt idx="0">
                  <c:v>109.76586242396792</c:v>
                </c:pt>
                <c:pt idx="1">
                  <c:v>110.0685135478068</c:v>
                </c:pt>
                <c:pt idx="2">
                  <c:v>109.3751227287438</c:v>
                </c:pt>
                <c:pt idx="3">
                  <c:v>109.3915354500235</c:v>
                </c:pt>
                <c:pt idx="4">
                  <c:v>112.22753014361079</c:v>
                </c:pt>
                <c:pt idx="5">
                  <c:v>110.27773096000081</c:v>
                </c:pt>
                <c:pt idx="6">
                  <c:v>113.61281921898086</c:v>
                </c:pt>
                <c:pt idx="7">
                  <c:v>112.94119116785109</c:v>
                </c:pt>
                <c:pt idx="8">
                  <c:v>112.86936196441482</c:v>
                </c:pt>
                <c:pt idx="9">
                  <c:v>112.77343265315494</c:v>
                </c:pt>
                <c:pt idx="10">
                  <c:v>110.80008724124805</c:v>
                </c:pt>
                <c:pt idx="11">
                  <c:v>114.51711099643681</c:v>
                </c:pt>
                <c:pt idx="12">
                  <c:v>114.70192835371613</c:v>
                </c:pt>
                <c:pt idx="13">
                  <c:v>111.49321997242022</c:v>
                </c:pt>
                <c:pt idx="14">
                  <c:v>111.59197828303795</c:v>
                </c:pt>
                <c:pt idx="15">
                  <c:v>110.30880620478003</c:v>
                </c:pt>
                <c:pt idx="16">
                  <c:v>113.85408136715158</c:v>
                </c:pt>
                <c:pt idx="17">
                  <c:v>116.03728909190555</c:v>
                </c:pt>
                <c:pt idx="18">
                  <c:v>112.82920283113366</c:v>
                </c:pt>
                <c:pt idx="19">
                  <c:v>116.71080627346049</c:v>
                </c:pt>
                <c:pt idx="20">
                  <c:v>115.72802901967917</c:v>
                </c:pt>
                <c:pt idx="21">
                  <c:v>115.03209321733145</c:v>
                </c:pt>
                <c:pt idx="22">
                  <c:v>115.97297707175636</c:v>
                </c:pt>
                <c:pt idx="23">
                  <c:v>117.59494040307725</c:v>
                </c:pt>
                <c:pt idx="24">
                  <c:v>117.55106743727788</c:v>
                </c:pt>
                <c:pt idx="25">
                  <c:v>116.36613991989239</c:v>
                </c:pt>
                <c:pt idx="26">
                  <c:v>115.50695029621468</c:v>
                </c:pt>
                <c:pt idx="27">
                  <c:v>117.20083222937201</c:v>
                </c:pt>
                <c:pt idx="28">
                  <c:v>115.60320816329633</c:v>
                </c:pt>
                <c:pt idx="29">
                  <c:v>117.55406232796395</c:v>
                </c:pt>
                <c:pt idx="30">
                  <c:v>117.11516940412636</c:v>
                </c:pt>
                <c:pt idx="31">
                  <c:v>119.13324098140785</c:v>
                </c:pt>
                <c:pt idx="32">
                  <c:v>118.3478182722327</c:v>
                </c:pt>
                <c:pt idx="33">
                  <c:v>115.96789412353732</c:v>
                </c:pt>
                <c:pt idx="34">
                  <c:v>114.35800507185392</c:v>
                </c:pt>
                <c:pt idx="35">
                  <c:v>115.18137804748652</c:v>
                </c:pt>
                <c:pt idx="36">
                  <c:v>116.11282142396792</c:v>
                </c:pt>
                <c:pt idx="37">
                  <c:v>113.30847020156689</c:v>
                </c:pt>
                <c:pt idx="38">
                  <c:v>113.16044263426804</c:v>
                </c:pt>
                <c:pt idx="39">
                  <c:v>110.95785594593865</c:v>
                </c:pt>
                <c:pt idx="40">
                  <c:v>112.2591274882674</c:v>
                </c:pt>
                <c:pt idx="41">
                  <c:v>112.73099222488251</c:v>
                </c:pt>
                <c:pt idx="42">
                  <c:v>112.52861523725629</c:v>
                </c:pt>
                <c:pt idx="43">
                  <c:v>115.10445394436965</c:v>
                </c:pt>
                <c:pt idx="44">
                  <c:v>110.61753887328064</c:v>
                </c:pt>
                <c:pt idx="45">
                  <c:v>110.91598638918448</c:v>
                </c:pt>
                <c:pt idx="46">
                  <c:v>111.64218061390427</c:v>
                </c:pt>
                <c:pt idx="47">
                  <c:v>111.19792677957247</c:v>
                </c:pt>
                <c:pt idx="48">
                  <c:v>112.18486380469622</c:v>
                </c:pt>
                <c:pt idx="49">
                  <c:v>112.02678512362915</c:v>
                </c:pt>
                <c:pt idx="50">
                  <c:v>112.32175596317471</c:v>
                </c:pt>
                <c:pt idx="51">
                  <c:v>110.49655375386131</c:v>
                </c:pt>
                <c:pt idx="52">
                  <c:v>112.36537236490112</c:v>
                </c:pt>
                <c:pt idx="53">
                  <c:v>112.9663555095086</c:v>
                </c:pt>
                <c:pt idx="54">
                  <c:v>111.88012329347657</c:v>
                </c:pt>
                <c:pt idx="55">
                  <c:v>114.37851932381692</c:v>
                </c:pt>
                <c:pt idx="56">
                  <c:v>111.63230561051755</c:v>
                </c:pt>
                <c:pt idx="57">
                  <c:v>111.21698350216604</c:v>
                </c:pt>
                <c:pt idx="58">
                  <c:v>110.11898060987644</c:v>
                </c:pt>
                <c:pt idx="59">
                  <c:v>111.4510835540117</c:v>
                </c:pt>
                <c:pt idx="60">
                  <c:v>111.01352099347777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82240"/>
        <c:axId val="181483776"/>
      </c:lineChart>
      <c:catAx>
        <c:axId val="18148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483776"/>
        <c:crosses val="autoZero"/>
        <c:auto val="1"/>
        <c:lblAlgn val="ctr"/>
        <c:lblOffset val="100"/>
        <c:noMultiLvlLbl val="0"/>
      </c:catAx>
      <c:valAx>
        <c:axId val="18148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4822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33</xdr:row>
      <xdr:rowOff>0</xdr:rowOff>
    </xdr:from>
    <xdr:to>
      <xdr:col>19</xdr:col>
      <xdr:colOff>133350</xdr:colOff>
      <xdr:row>61</xdr:row>
      <xdr:rowOff>109538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65</xdr:row>
      <xdr:rowOff>0</xdr:rowOff>
    </xdr:from>
    <xdr:to>
      <xdr:col>19</xdr:col>
      <xdr:colOff>133350</xdr:colOff>
      <xdr:row>93</xdr:row>
      <xdr:rowOff>109538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107</xdr:row>
      <xdr:rowOff>0</xdr:rowOff>
    </xdr:from>
    <xdr:to>
      <xdr:col>19</xdr:col>
      <xdr:colOff>133350</xdr:colOff>
      <xdr:row>135</xdr:row>
      <xdr:rowOff>109538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138</xdr:row>
      <xdr:rowOff>0</xdr:rowOff>
    </xdr:from>
    <xdr:to>
      <xdr:col>19</xdr:col>
      <xdr:colOff>133350</xdr:colOff>
      <xdr:row>166</xdr:row>
      <xdr:rowOff>109538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170</xdr:row>
      <xdr:rowOff>0</xdr:rowOff>
    </xdr:from>
    <xdr:to>
      <xdr:col>19</xdr:col>
      <xdr:colOff>133350</xdr:colOff>
      <xdr:row>198</xdr:row>
      <xdr:rowOff>109538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214</xdr:row>
      <xdr:rowOff>0</xdr:rowOff>
    </xdr:from>
    <xdr:to>
      <xdr:col>19</xdr:col>
      <xdr:colOff>133350</xdr:colOff>
      <xdr:row>242</xdr:row>
      <xdr:rowOff>109538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247</xdr:row>
      <xdr:rowOff>0</xdr:rowOff>
    </xdr:from>
    <xdr:to>
      <xdr:col>19</xdr:col>
      <xdr:colOff>133350</xdr:colOff>
      <xdr:row>275</xdr:row>
      <xdr:rowOff>109538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279</xdr:row>
      <xdr:rowOff>0</xdr:rowOff>
    </xdr:from>
    <xdr:to>
      <xdr:col>19</xdr:col>
      <xdr:colOff>133350</xdr:colOff>
      <xdr:row>307</xdr:row>
      <xdr:rowOff>109538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316</xdr:row>
      <xdr:rowOff>0</xdr:rowOff>
    </xdr:from>
    <xdr:to>
      <xdr:col>19</xdr:col>
      <xdr:colOff>133350</xdr:colOff>
      <xdr:row>344</xdr:row>
      <xdr:rowOff>109538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347</xdr:row>
      <xdr:rowOff>0</xdr:rowOff>
    </xdr:from>
    <xdr:to>
      <xdr:col>19</xdr:col>
      <xdr:colOff>133350</xdr:colOff>
      <xdr:row>375</xdr:row>
      <xdr:rowOff>109538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380</xdr:row>
      <xdr:rowOff>0</xdr:rowOff>
    </xdr:from>
    <xdr:to>
      <xdr:col>19</xdr:col>
      <xdr:colOff>133350</xdr:colOff>
      <xdr:row>408</xdr:row>
      <xdr:rowOff>109538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421</xdr:row>
      <xdr:rowOff>0</xdr:rowOff>
    </xdr:from>
    <xdr:to>
      <xdr:col>19</xdr:col>
      <xdr:colOff>133350</xdr:colOff>
      <xdr:row>449</xdr:row>
      <xdr:rowOff>109538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453</xdr:row>
      <xdr:rowOff>0</xdr:rowOff>
    </xdr:from>
    <xdr:to>
      <xdr:col>19</xdr:col>
      <xdr:colOff>133350</xdr:colOff>
      <xdr:row>481</xdr:row>
      <xdr:rowOff>109538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484</xdr:row>
      <xdr:rowOff>0</xdr:rowOff>
    </xdr:from>
    <xdr:to>
      <xdr:col>19</xdr:col>
      <xdr:colOff>133350</xdr:colOff>
      <xdr:row>512</xdr:row>
      <xdr:rowOff>109538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526</xdr:row>
      <xdr:rowOff>0</xdr:rowOff>
    </xdr:from>
    <xdr:to>
      <xdr:col>19</xdr:col>
      <xdr:colOff>133350</xdr:colOff>
      <xdr:row>554</xdr:row>
      <xdr:rowOff>109538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557</xdr:row>
      <xdr:rowOff>0</xdr:rowOff>
    </xdr:from>
    <xdr:to>
      <xdr:col>19</xdr:col>
      <xdr:colOff>133350</xdr:colOff>
      <xdr:row>585</xdr:row>
      <xdr:rowOff>109538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589</xdr:row>
      <xdr:rowOff>0</xdr:rowOff>
    </xdr:from>
    <xdr:to>
      <xdr:col>19</xdr:col>
      <xdr:colOff>133350</xdr:colOff>
      <xdr:row>617</xdr:row>
      <xdr:rowOff>109538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631</xdr:row>
      <xdr:rowOff>0</xdr:rowOff>
    </xdr:from>
    <xdr:to>
      <xdr:col>19</xdr:col>
      <xdr:colOff>133350</xdr:colOff>
      <xdr:row>659</xdr:row>
      <xdr:rowOff>109538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663</xdr:row>
      <xdr:rowOff>0</xdr:rowOff>
    </xdr:from>
    <xdr:to>
      <xdr:col>19</xdr:col>
      <xdr:colOff>133350</xdr:colOff>
      <xdr:row>691</xdr:row>
      <xdr:rowOff>109538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696</xdr:row>
      <xdr:rowOff>0</xdr:rowOff>
    </xdr:from>
    <xdr:to>
      <xdr:col>19</xdr:col>
      <xdr:colOff>133350</xdr:colOff>
      <xdr:row>724</xdr:row>
      <xdr:rowOff>109538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736</xdr:row>
      <xdr:rowOff>0</xdr:rowOff>
    </xdr:from>
    <xdr:to>
      <xdr:col>19</xdr:col>
      <xdr:colOff>133350</xdr:colOff>
      <xdr:row>764</xdr:row>
      <xdr:rowOff>109538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769</xdr:row>
      <xdr:rowOff>0</xdr:rowOff>
    </xdr:from>
    <xdr:to>
      <xdr:col>19</xdr:col>
      <xdr:colOff>133350</xdr:colOff>
      <xdr:row>797</xdr:row>
      <xdr:rowOff>109538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801</xdr:row>
      <xdr:rowOff>0</xdr:rowOff>
    </xdr:from>
    <xdr:to>
      <xdr:col>19</xdr:col>
      <xdr:colOff>133350</xdr:colOff>
      <xdr:row>829</xdr:row>
      <xdr:rowOff>109538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9525</xdr:colOff>
      <xdr:row>842</xdr:row>
      <xdr:rowOff>28575</xdr:rowOff>
    </xdr:from>
    <xdr:to>
      <xdr:col>19</xdr:col>
      <xdr:colOff>142875</xdr:colOff>
      <xdr:row>870</xdr:row>
      <xdr:rowOff>138113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875</xdr:row>
      <xdr:rowOff>0</xdr:rowOff>
    </xdr:from>
    <xdr:to>
      <xdr:col>19</xdr:col>
      <xdr:colOff>133350</xdr:colOff>
      <xdr:row>903</xdr:row>
      <xdr:rowOff>109538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907</xdr:row>
      <xdr:rowOff>0</xdr:rowOff>
    </xdr:from>
    <xdr:to>
      <xdr:col>19</xdr:col>
      <xdr:colOff>133350</xdr:colOff>
      <xdr:row>935</xdr:row>
      <xdr:rowOff>109538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945</xdr:row>
      <xdr:rowOff>0</xdr:rowOff>
    </xdr:from>
    <xdr:to>
      <xdr:col>19</xdr:col>
      <xdr:colOff>133350</xdr:colOff>
      <xdr:row>973</xdr:row>
      <xdr:rowOff>109538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976</xdr:row>
      <xdr:rowOff>0</xdr:rowOff>
    </xdr:from>
    <xdr:to>
      <xdr:col>19</xdr:col>
      <xdr:colOff>133350</xdr:colOff>
      <xdr:row>1004</xdr:row>
      <xdr:rowOff>109538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1008</xdr:row>
      <xdr:rowOff>0</xdr:rowOff>
    </xdr:from>
    <xdr:to>
      <xdr:col>19</xdr:col>
      <xdr:colOff>133350</xdr:colOff>
      <xdr:row>1036</xdr:row>
      <xdr:rowOff>109538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1051</xdr:row>
      <xdr:rowOff>0</xdr:rowOff>
    </xdr:from>
    <xdr:to>
      <xdr:col>19</xdr:col>
      <xdr:colOff>133350</xdr:colOff>
      <xdr:row>1079</xdr:row>
      <xdr:rowOff>109538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1082</xdr:row>
      <xdr:rowOff>190499</xdr:rowOff>
    </xdr:from>
    <xdr:to>
      <xdr:col>23</xdr:col>
      <xdr:colOff>419100</xdr:colOff>
      <xdr:row>1113</xdr:row>
      <xdr:rowOff>9524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1114</xdr:row>
      <xdr:rowOff>0</xdr:rowOff>
    </xdr:from>
    <xdr:to>
      <xdr:col>19</xdr:col>
      <xdr:colOff>133350</xdr:colOff>
      <xdr:row>1142</xdr:row>
      <xdr:rowOff>109538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1155</xdr:row>
      <xdr:rowOff>0</xdr:rowOff>
    </xdr:from>
    <xdr:to>
      <xdr:col>19</xdr:col>
      <xdr:colOff>133350</xdr:colOff>
      <xdr:row>1183</xdr:row>
      <xdr:rowOff>109538</xdr:rowOff>
    </xdr:to>
    <xdr:graphicFrame macro="">
      <xdr:nvGraphicFramePr>
        <xdr:cNvPr id="49" name="Diagra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0</xdr:colOff>
      <xdr:row>1187</xdr:row>
      <xdr:rowOff>0</xdr:rowOff>
    </xdr:from>
    <xdr:to>
      <xdr:col>19</xdr:col>
      <xdr:colOff>133350</xdr:colOff>
      <xdr:row>1215</xdr:row>
      <xdr:rowOff>109538</xdr:rowOff>
    </xdr:to>
    <xdr:graphicFrame macro="">
      <xdr:nvGraphicFramePr>
        <xdr:cNvPr id="50" name="Diagram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1217</xdr:row>
      <xdr:rowOff>0</xdr:rowOff>
    </xdr:from>
    <xdr:to>
      <xdr:col>19</xdr:col>
      <xdr:colOff>133350</xdr:colOff>
      <xdr:row>1245</xdr:row>
      <xdr:rowOff>109538</xdr:rowOff>
    </xdr:to>
    <xdr:graphicFrame macro="">
      <xdr:nvGraphicFramePr>
        <xdr:cNvPr id="51" name="Diagram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</xdr:col>
      <xdr:colOff>0</xdr:colOff>
      <xdr:row>1262</xdr:row>
      <xdr:rowOff>0</xdr:rowOff>
    </xdr:from>
    <xdr:to>
      <xdr:col>19</xdr:col>
      <xdr:colOff>133350</xdr:colOff>
      <xdr:row>1290</xdr:row>
      <xdr:rowOff>109538</xdr:rowOff>
    </xdr:to>
    <xdr:graphicFrame macro="">
      <xdr:nvGraphicFramePr>
        <xdr:cNvPr id="52" name="Diagram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0</xdr:colOff>
      <xdr:row>1295</xdr:row>
      <xdr:rowOff>0</xdr:rowOff>
    </xdr:from>
    <xdr:to>
      <xdr:col>19</xdr:col>
      <xdr:colOff>133350</xdr:colOff>
      <xdr:row>1323</xdr:row>
      <xdr:rowOff>109538</xdr:rowOff>
    </xdr:to>
    <xdr:graphicFrame macro="">
      <xdr:nvGraphicFramePr>
        <xdr:cNvPr id="53" name="Diagram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</xdr:col>
      <xdr:colOff>0</xdr:colOff>
      <xdr:row>1327</xdr:row>
      <xdr:rowOff>0</xdr:rowOff>
    </xdr:from>
    <xdr:to>
      <xdr:col>19</xdr:col>
      <xdr:colOff>133350</xdr:colOff>
      <xdr:row>1355</xdr:row>
      <xdr:rowOff>109538</xdr:rowOff>
    </xdr:to>
    <xdr:graphicFrame macro="">
      <xdr:nvGraphicFramePr>
        <xdr:cNvPr id="54" name="Diagram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419100</xdr:colOff>
      <xdr:row>1</xdr:row>
      <xdr:rowOff>47625</xdr:rowOff>
    </xdr:from>
    <xdr:to>
      <xdr:col>18</xdr:col>
      <xdr:colOff>552450</xdr:colOff>
      <xdr:row>29</xdr:row>
      <xdr:rowOff>157163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egning%20af%20delindeks%20for%20COICOP%20gruppe%201%20og%202_prisma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indeks"/>
      <sheetName val="Beregning af delindeks"/>
      <sheetName val="Beregning samlet FPI"/>
      <sheetName val="Endelig delindeks"/>
    </sheetNames>
    <sheetDataSet>
      <sheetData sheetId="0"/>
      <sheetData sheetId="1"/>
      <sheetData sheetId="2">
        <row r="29">
          <cell r="A29" t="str">
            <v>00.</v>
          </cell>
          <cell r="B29" t="str">
            <v>Forbrugerprisindeks i alt</v>
          </cell>
          <cell r="E29">
            <v>117.81121330977487</v>
          </cell>
          <cell r="F29">
            <v>119.30017586169312</v>
          </cell>
          <cell r="G29">
            <v>119.65241634919188</v>
          </cell>
          <cell r="H29">
            <v>119.57036747095202</v>
          </cell>
          <cell r="I29">
            <v>119.94509893897343</v>
          </cell>
          <cell r="J29">
            <v>120.22261780961675</v>
          </cell>
          <cell r="K29">
            <v>119.6111209827184</v>
          </cell>
          <cell r="L29">
            <v>119.89659921291954</v>
          </cell>
          <cell r="M29">
            <v>120.09803383133389</v>
          </cell>
          <cell r="N29">
            <v>120.14349552944829</v>
          </cell>
          <cell r="O29">
            <v>120.13309557782969</v>
          </cell>
          <cell r="P29">
            <v>119.89824396194011</v>
          </cell>
          <cell r="Q29">
            <v>120.16496524192476</v>
          </cell>
          <cell r="R29">
            <v>121.62439535453983</v>
          </cell>
          <cell r="S29">
            <v>122.34753918451322</v>
          </cell>
          <cell r="T29">
            <v>122.5377100572933</v>
          </cell>
          <cell r="U29">
            <v>122.51724539406729</v>
          </cell>
          <cell r="V29">
            <v>122.33968498635257</v>
          </cell>
          <cell r="W29">
            <v>122.30838741304764</v>
          </cell>
          <cell r="X29">
            <v>122.73667299190279</v>
          </cell>
          <cell r="Y29">
            <v>123.20160089918186</v>
          </cell>
          <cell r="Z29">
            <v>123.08377678874277</v>
          </cell>
          <cell r="AA29">
            <v>123.16141772432157</v>
          </cell>
          <cell r="AB29">
            <v>123.3151130865171</v>
          </cell>
          <cell r="AC29">
            <v>123.44370217222703</v>
          </cell>
          <cell r="AD29">
            <v>125.02661135437789</v>
          </cell>
          <cell r="AE29">
            <v>125.63886776424553</v>
          </cell>
          <cell r="AF29">
            <v>126.15675620046569</v>
          </cell>
          <cell r="AG29">
            <v>126.25110625402935</v>
          </cell>
          <cell r="AH29">
            <v>125.99794253786166</v>
          </cell>
          <cell r="AI29">
            <v>126.03148668919434</v>
          </cell>
          <cell r="AJ29">
            <v>125.85359302416819</v>
          </cell>
          <cell r="AK29">
            <v>126.34699113202174</v>
          </cell>
          <cell r="AL29">
            <v>126.45221869188923</v>
          </cell>
          <cell r="AM29">
            <v>126.49028667258538</v>
          </cell>
          <cell r="AN29">
            <v>126.378360752483</v>
          </cell>
          <cell r="AO29"/>
          <cell r="AP29"/>
          <cell r="AQ29"/>
          <cell r="AR29">
            <v>126.9230499513384</v>
          </cell>
          <cell r="AS29">
            <v>128.43615847737752</v>
          </cell>
          <cell r="AT29">
            <v>129.02464251385837</v>
          </cell>
          <cell r="AU29">
            <v>128.99444152727119</v>
          </cell>
          <cell r="AV29">
            <v>128.92755372953459</v>
          </cell>
          <cell r="AW29">
            <v>128.63697935416238</v>
          </cell>
          <cell r="AX29">
            <v>128.80106408211378</v>
          </cell>
          <cell r="AY29">
            <v>129.06594012518627</v>
          </cell>
          <cell r="AZ29">
            <v>129.35663809389015</v>
          </cell>
          <cell r="BA29">
            <v>129.27561003753362</v>
          </cell>
          <cell r="BB29">
            <v>129.20159849671441</v>
          </cell>
          <cell r="BC29">
            <v>128.82142796604177</v>
          </cell>
          <cell r="BD29"/>
          <cell r="BE29"/>
          <cell r="BF29"/>
          <cell r="BG29">
            <v>128.28772606951668</v>
          </cell>
          <cell r="BH29">
            <v>129.85307275738532</v>
          </cell>
          <cell r="BI29">
            <v>130.13337431714353</v>
          </cell>
          <cell r="BJ29">
            <v>129.90646724023946</v>
          </cell>
          <cell r="BK29">
            <v>130.24528718206997</v>
          </cell>
          <cell r="BL29">
            <v>130.03389571676865</v>
          </cell>
          <cell r="BM29">
            <v>129.85172164416096</v>
          </cell>
          <cell r="BN29">
            <v>129.84398651298358</v>
          </cell>
          <cell r="BO29">
            <v>130.04071523036686</v>
          </cell>
          <cell r="BP29">
            <v>130.23319234912873</v>
          </cell>
          <cell r="BQ29">
            <v>129.92387334216247</v>
          </cell>
          <cell r="BR29">
            <v>129.82314956252421</v>
          </cell>
          <cell r="BS29"/>
          <cell r="BT29"/>
          <cell r="BU29"/>
          <cell r="BV29">
            <v>129.6945093060383</v>
          </cell>
          <cell r="BW29">
            <v>130.68993664305739</v>
          </cell>
          <cell r="BX29">
            <v>130.84543872366484</v>
          </cell>
          <cell r="BY29">
            <v>130.9552581002504</v>
          </cell>
          <cell r="BZ29">
            <v>131.03964907676198</v>
          </cell>
          <cell r="CA29">
            <v>130.93739100055464</v>
          </cell>
          <cell r="CB29">
            <v>130.80312285874871</v>
          </cell>
          <cell r="CC29">
            <v>130.56410005884726</v>
          </cell>
          <cell r="CD29">
            <v>130.93007686587299</v>
          </cell>
          <cell r="CE29">
            <v>130.99569299476812</v>
          </cell>
          <cell r="CF29">
            <v>130.79019514740799</v>
          </cell>
          <cell r="CG29">
            <v>130.48784391926472</v>
          </cell>
          <cell r="CH29"/>
          <cell r="CI29"/>
          <cell r="CJ29"/>
          <cell r="CK29">
            <v>129.65511231369408</v>
          </cell>
          <cell r="CL29">
            <v>131.05185972726366</v>
          </cell>
          <cell r="CM29">
            <v>131.58566706634102</v>
          </cell>
          <cell r="CN29">
            <v>131.78356823812183</v>
          </cell>
          <cell r="CO29">
            <v>131.82064546597266</v>
          </cell>
          <cell r="CP29">
            <v>131.60812576419369</v>
          </cell>
          <cell r="CQ29">
            <v>131.53376615397173</v>
          </cell>
          <cell r="CR29">
            <v>131.23506371906501</v>
          </cell>
          <cell r="CS29">
            <v>131.44441722565082</v>
          </cell>
          <cell r="CT29">
            <v>131.40640586586645</v>
          </cell>
          <cell r="CU29">
            <v>131.28176808063475</v>
          </cell>
          <cell r="CV29">
            <v>131.10932299209028</v>
          </cell>
        </row>
        <row r="30">
          <cell r="A30" t="str">
            <v>01.</v>
          </cell>
          <cell r="B30" t="str">
            <v>Fødevarer og ikke-alkoholiske drikkevarer</v>
          </cell>
          <cell r="E30">
            <v>125.78432040191711</v>
          </cell>
          <cell r="F30">
            <v>125.27675469702609</v>
          </cell>
          <cell r="G30">
            <v>124.53897906083886</v>
          </cell>
          <cell r="H30">
            <v>124.09466778098349</v>
          </cell>
          <cell r="I30">
            <v>123.99476251754437</v>
          </cell>
          <cell r="J30">
            <v>124.28400142897706</v>
          </cell>
          <cell r="K30">
            <v>124.23408453664501</v>
          </cell>
          <cell r="L30">
            <v>123.61069345230266</v>
          </cell>
          <cell r="M30">
            <v>122.77711363321339</v>
          </cell>
          <cell r="N30">
            <v>122.22864003402684</v>
          </cell>
          <cell r="O30">
            <v>122.18511157487238</v>
          </cell>
          <cell r="P30">
            <v>121.51677783855922</v>
          </cell>
          <cell r="Q30">
            <v>122.45270178133259</v>
          </cell>
          <cell r="R30">
            <v>122.74902443314852</v>
          </cell>
          <cell r="S30">
            <v>123.92126116159852</v>
          </cell>
          <cell r="T30">
            <v>123.81704354978291</v>
          </cell>
          <cell r="U30">
            <v>123.31144027816165</v>
          </cell>
          <cell r="V30">
            <v>123.0658802290542</v>
          </cell>
          <cell r="W30">
            <v>124.689271685809</v>
          </cell>
          <cell r="X30">
            <v>125.38721379245695</v>
          </cell>
          <cell r="Y30">
            <v>124.87866253985342</v>
          </cell>
          <cell r="Z30">
            <v>124.73253088505854</v>
          </cell>
          <cell r="AA30">
            <v>125.1897562113348</v>
          </cell>
          <cell r="AB30">
            <v>125.8422716621226</v>
          </cell>
          <cell r="AC30">
            <v>125.9495802193041</v>
          </cell>
          <cell r="AD30">
            <v>127.2592118354541</v>
          </cell>
          <cell r="AE30">
            <v>127.46386103754939</v>
          </cell>
          <cell r="AF30">
            <v>128.05645835764469</v>
          </cell>
          <cell r="AG30">
            <v>128.70008032373235</v>
          </cell>
          <cell r="AH30">
            <v>129.3946647933972</v>
          </cell>
          <cell r="AI30">
            <v>130.24395969163595</v>
          </cell>
          <cell r="AJ30">
            <v>128.64547188516516</v>
          </cell>
          <cell r="AK30">
            <v>128.73410858469535</v>
          </cell>
          <cell r="AL30">
            <v>129.84763737682991</v>
          </cell>
          <cell r="AM30">
            <v>132.21899427154619</v>
          </cell>
          <cell r="AN30">
            <v>131.80122766211593</v>
          </cell>
          <cell r="AO30"/>
          <cell r="AP30"/>
          <cell r="AR30">
            <v>132.88350553236131</v>
          </cell>
          <cell r="AS30">
            <v>133.78085506311453</v>
          </cell>
          <cell r="AT30">
            <v>133.46204870000199</v>
          </cell>
          <cell r="AU30">
            <v>133.4154419379212</v>
          </cell>
          <cell r="AV30">
            <v>133.46021125007931</v>
          </cell>
          <cell r="AW30">
            <v>134.11803193842894</v>
          </cell>
          <cell r="AX30">
            <v>135.05117977443135</v>
          </cell>
          <cell r="AY30">
            <v>134.39063606842288</v>
          </cell>
          <cell r="AZ30">
            <v>132.94148418397486</v>
          </cell>
          <cell r="BA30">
            <v>133.47986656123098</v>
          </cell>
          <cell r="BB30">
            <v>135.41445486804727</v>
          </cell>
          <cell r="BC30">
            <v>135.18974598736341</v>
          </cell>
          <cell r="BD30"/>
          <cell r="BE30"/>
          <cell r="BG30">
            <v>134.50834635627507</v>
          </cell>
          <cell r="BH30">
            <v>134.04390971358285</v>
          </cell>
          <cell r="BI30">
            <v>134.79557967506224</v>
          </cell>
          <cell r="BJ30">
            <v>133.88063279742769</v>
          </cell>
          <cell r="BK30">
            <v>135.44051198483149</v>
          </cell>
          <cell r="BL30">
            <v>135.59166416247348</v>
          </cell>
          <cell r="BM30">
            <v>135.9419941449064</v>
          </cell>
          <cell r="BN30">
            <v>135.49427447398577</v>
          </cell>
          <cell r="BO30">
            <v>134.04832269416025</v>
          </cell>
          <cell r="BP30">
            <v>133.65590949171684</v>
          </cell>
          <cell r="BQ30">
            <v>133.33405806545869</v>
          </cell>
          <cell r="BR30">
            <v>133.22208434053474</v>
          </cell>
          <cell r="BV30">
            <v>133.91343618741166</v>
          </cell>
          <cell r="BW30">
            <v>134.49700563134738</v>
          </cell>
          <cell r="BX30">
            <v>133.78978560732776</v>
          </cell>
          <cell r="BY30">
            <v>134.00339763400569</v>
          </cell>
          <cell r="BZ30">
            <v>134.77977177778121</v>
          </cell>
          <cell r="CA30">
            <v>135.57600441263585</v>
          </cell>
          <cell r="CB30">
            <v>136.3804237551214</v>
          </cell>
          <cell r="CC30">
            <v>135.33075895643768</v>
          </cell>
          <cell r="CD30">
            <v>134.50937121612236</v>
          </cell>
          <cell r="CE30">
            <v>134.4767588338857</v>
          </cell>
          <cell r="CF30">
            <v>134.70299234562555</v>
          </cell>
          <cell r="CG30">
            <v>134.397628275621</v>
          </cell>
          <cell r="CH30"/>
          <cell r="CI30"/>
          <cell r="CJ30"/>
          <cell r="CK30">
            <v>134.78044299673519</v>
          </cell>
          <cell r="CL30">
            <v>134.53074667684405</v>
          </cell>
          <cell r="CM30">
            <v>134.76562630756393</v>
          </cell>
          <cell r="CN30">
            <v>135.25863848934387</v>
          </cell>
          <cell r="CO30">
            <v>135.62693465727955</v>
          </cell>
          <cell r="CP30">
            <v>135.6606040789616</v>
          </cell>
          <cell r="CQ30">
            <v>135.56360723872186</v>
          </cell>
          <cell r="CR30">
            <v>135.26723443205452</v>
          </cell>
          <cell r="CS30">
            <v>135.27131633966982</v>
          </cell>
          <cell r="CT30">
            <v>134.79445442921374</v>
          </cell>
          <cell r="CU30">
            <v>135.73260683245385</v>
          </cell>
          <cell r="CV30">
            <v>135.18975393182268</v>
          </cell>
        </row>
        <row r="31">
          <cell r="A31" t="str">
            <v>01.1</v>
          </cell>
          <cell r="B31" t="str">
            <v>Fødevarer</v>
          </cell>
          <cell r="E31">
            <v>125.21560844033212</v>
          </cell>
          <cell r="F31">
            <v>125.07314470748402</v>
          </cell>
          <cell r="G31">
            <v>124.10820629674703</v>
          </cell>
          <cell r="H31">
            <v>123.94952834128428</v>
          </cell>
          <cell r="I31">
            <v>123.56223330142853</v>
          </cell>
          <cell r="J31">
            <v>124.12015208316917</v>
          </cell>
          <cell r="K31">
            <v>123.93472719911315</v>
          </cell>
          <cell r="L31">
            <v>123.29497850902933</v>
          </cell>
          <cell r="M31">
            <v>122.24951798301633</v>
          </cell>
          <cell r="N31">
            <v>121.80457602119573</v>
          </cell>
          <cell r="O31">
            <v>121.51457632518559</v>
          </cell>
          <cell r="P31">
            <v>120.90307172270484</v>
          </cell>
          <cell r="Q31">
            <v>121.9501340921518</v>
          </cell>
          <cell r="R31">
            <v>122.0670113496495</v>
          </cell>
          <cell r="S31">
            <v>123.1811649030145</v>
          </cell>
          <cell r="T31">
            <v>122.96990142778041</v>
          </cell>
          <cell r="U31">
            <v>122.60911291091678</v>
          </cell>
          <cell r="V31">
            <v>122.33293926677605</v>
          </cell>
          <cell r="W31">
            <v>124.0198473332692</v>
          </cell>
          <cell r="X31">
            <v>124.68323981240283</v>
          </cell>
          <cell r="Y31">
            <v>123.88880821741243</v>
          </cell>
          <cell r="Z31">
            <v>123.75902159423212</v>
          </cell>
          <cell r="AA31">
            <v>124.17641778009785</v>
          </cell>
          <cell r="AB31">
            <v>124.78995312935079</v>
          </cell>
          <cell r="AC31">
            <v>124.7730517102118</v>
          </cell>
          <cell r="AD31">
            <v>125.40730015578131</v>
          </cell>
          <cell r="AE31">
            <v>125.5111837350121</v>
          </cell>
          <cell r="AF31">
            <v>126.17202733183773</v>
          </cell>
          <cell r="AG31">
            <v>126.5182203860366</v>
          </cell>
          <cell r="AH31">
            <v>127.27822219860846</v>
          </cell>
          <cell r="AI31">
            <v>128.12478571482626</v>
          </cell>
          <cell r="AJ31">
            <v>126.55611863069579</v>
          </cell>
          <cell r="AK31">
            <v>126.58935118174365</v>
          </cell>
          <cell r="AL31">
            <v>127.87359472814943</v>
          </cell>
          <cell r="AM31">
            <v>129.91899521126609</v>
          </cell>
          <cell r="AN31">
            <v>129.35935337174729</v>
          </cell>
          <cell r="AR31">
            <v>130.71099122044114</v>
          </cell>
          <cell r="AS31">
            <v>131.33272574052179</v>
          </cell>
          <cell r="AT31">
            <v>130.96756320788751</v>
          </cell>
          <cell r="AU31">
            <v>131.01620924074876</v>
          </cell>
          <cell r="AV31">
            <v>131.39500059832304</v>
          </cell>
          <cell r="AW31">
            <v>132.06845181833216</v>
          </cell>
          <cell r="AX31">
            <v>132.78381857343354</v>
          </cell>
          <cell r="AY31">
            <v>132.45675685434514</v>
          </cell>
          <cell r="AZ31">
            <v>130.91165703103115</v>
          </cell>
          <cell r="BA31">
            <v>131.70500127139101</v>
          </cell>
          <cell r="BB31">
            <v>133.58698488060813</v>
          </cell>
          <cell r="BC31">
            <v>133.46055506667875</v>
          </cell>
          <cell r="BG31">
            <v>132.76972191873614</v>
          </cell>
          <cell r="BH31">
            <v>132.19741906563243</v>
          </cell>
          <cell r="BI31">
            <v>133.19174302876709</v>
          </cell>
          <cell r="BJ31">
            <v>132.34051077962746</v>
          </cell>
          <cell r="BK31">
            <v>133.66197639836767</v>
          </cell>
          <cell r="BL31">
            <v>133.96008332349211</v>
          </cell>
          <cell r="BM31">
            <v>134.75620849888151</v>
          </cell>
          <cell r="BN31">
            <v>134.29122586495353</v>
          </cell>
          <cell r="BO31">
            <v>132.96136088737097</v>
          </cell>
          <cell r="BP31">
            <v>132.46095572820465</v>
          </cell>
          <cell r="BQ31">
            <v>132.19611929946987</v>
          </cell>
          <cell r="BR31">
            <v>132.26650416350532</v>
          </cell>
          <cell r="BV31">
            <v>133.27968234383673</v>
          </cell>
          <cell r="BW31">
            <v>134.01719980869623</v>
          </cell>
          <cell r="BX31">
            <v>133.63924226648047</v>
          </cell>
          <cell r="BY31">
            <v>133.8355999985661</v>
          </cell>
          <cell r="BZ31">
            <v>134.44807583441232</v>
          </cell>
          <cell r="CA31">
            <v>134.9222441645739</v>
          </cell>
          <cell r="CB31">
            <v>135.93024183849528</v>
          </cell>
          <cell r="CC31">
            <v>134.69269523179352</v>
          </cell>
          <cell r="CD31">
            <v>134.24857475190564</v>
          </cell>
          <cell r="CE31">
            <v>134.47869690424199</v>
          </cell>
          <cell r="CF31">
            <v>134.36865892321339</v>
          </cell>
          <cell r="CG31">
            <v>133.95051066711355</v>
          </cell>
          <cell r="CJ31"/>
          <cell r="CK31">
            <v>134.38654208785172</v>
          </cell>
          <cell r="CL31">
            <v>133.95253926164753</v>
          </cell>
          <cell r="CM31">
            <v>134.19716741976546</v>
          </cell>
          <cell r="CN31">
            <v>134.69651843014861</v>
          </cell>
          <cell r="CO31">
            <v>135.37186665637947</v>
          </cell>
          <cell r="CP31">
            <v>135.57017173371693</v>
          </cell>
          <cell r="CQ31">
            <v>135.51026516379579</v>
          </cell>
          <cell r="CR31">
            <v>134.95074139392773</v>
          </cell>
          <cell r="CS31">
            <v>135.28227370861828</v>
          </cell>
          <cell r="CT31">
            <v>134.78850474424772</v>
          </cell>
          <cell r="CU31">
            <v>135.64994295606527</v>
          </cell>
          <cell r="CV31">
            <v>135.47821547639046</v>
          </cell>
        </row>
        <row r="32">
          <cell r="A32" t="str">
            <v>01.1.1</v>
          </cell>
          <cell r="B32" t="str">
            <v>Brød og kornprodukter</v>
          </cell>
          <cell r="E32">
            <v>138.38481714407703</v>
          </cell>
          <cell r="F32">
            <v>138.54171765391112</v>
          </cell>
          <cell r="G32">
            <v>138.36627364122717</v>
          </cell>
          <cell r="H32">
            <v>139.09447212233198</v>
          </cell>
          <cell r="I32">
            <v>139.09783715905365</v>
          </cell>
          <cell r="J32">
            <v>139.28752068815243</v>
          </cell>
          <cell r="K32">
            <v>138.72251708351641</v>
          </cell>
          <cell r="L32">
            <v>138.42167524108112</v>
          </cell>
          <cell r="M32">
            <v>137.82942323828945</v>
          </cell>
          <cell r="N32">
            <v>138.10624823747136</v>
          </cell>
          <cell r="O32">
            <v>137.18423433179922</v>
          </cell>
          <cell r="P32">
            <v>136.84963225324245</v>
          </cell>
          <cell r="Q32">
            <v>135.96900193527276</v>
          </cell>
          <cell r="R32">
            <v>136.83066560064296</v>
          </cell>
          <cell r="S32">
            <v>136.55635636223727</v>
          </cell>
          <cell r="T32">
            <v>137.00834137124065</v>
          </cell>
          <cell r="U32">
            <v>136.80832466368287</v>
          </cell>
          <cell r="V32">
            <v>136.45934557201915</v>
          </cell>
          <cell r="W32">
            <v>136.58708182414051</v>
          </cell>
          <cell r="X32">
            <v>136.90094479046152</v>
          </cell>
          <cell r="Y32">
            <v>136.86169931943871</v>
          </cell>
          <cell r="Z32">
            <v>137.30446256539923</v>
          </cell>
          <cell r="AA32">
            <v>137.75522078980757</v>
          </cell>
          <cell r="AB32">
            <v>138.202368099556</v>
          </cell>
          <cell r="AC32">
            <v>138.67354892607474</v>
          </cell>
          <cell r="AD32">
            <v>140.61468028620877</v>
          </cell>
          <cell r="AE32">
            <v>139.55996311233395</v>
          </cell>
          <cell r="AF32">
            <v>142.07481287470901</v>
          </cell>
          <cell r="AG32">
            <v>142.07340519509722</v>
          </cell>
          <cell r="AH32">
            <v>142.92389143114389</v>
          </cell>
          <cell r="AI32">
            <v>145.87258078609679</v>
          </cell>
          <cell r="AJ32">
            <v>143.22433420516478</v>
          </cell>
          <cell r="AK32">
            <v>144.00255982987889</v>
          </cell>
          <cell r="AL32">
            <v>144.35359461537999</v>
          </cell>
          <cell r="AM32">
            <v>146.28938399944286</v>
          </cell>
          <cell r="AN32">
            <v>146.15599045757284</v>
          </cell>
          <cell r="AR32">
            <v>146.65077696744243</v>
          </cell>
          <cell r="AS32">
            <v>145.28855157519223</v>
          </cell>
          <cell r="AT32">
            <v>146.27056531170123</v>
          </cell>
          <cell r="AU32">
            <v>146.97287611820244</v>
          </cell>
          <cell r="AV32">
            <v>145.2906482979387</v>
          </cell>
          <cell r="AW32">
            <v>147.51836270146521</v>
          </cell>
          <cell r="AX32">
            <v>148.50483881809433</v>
          </cell>
          <cell r="AY32">
            <v>146.57670519875902</v>
          </cell>
          <cell r="AZ32">
            <v>146.23735159403356</v>
          </cell>
          <cell r="BA32">
            <v>146.52578417169462</v>
          </cell>
          <cell r="BB32">
            <v>149.48804248801127</v>
          </cell>
          <cell r="BC32">
            <v>149.40761354816334</v>
          </cell>
          <cell r="BG32">
            <v>147.99937717190738</v>
          </cell>
          <cell r="BH32">
            <v>147.52452993939016</v>
          </cell>
          <cell r="BI32">
            <v>148.89629902197129</v>
          </cell>
          <cell r="BJ32">
            <v>147.56558749646621</v>
          </cell>
          <cell r="BK32">
            <v>149.25497135043955</v>
          </cell>
          <cell r="BL32">
            <v>149.53405587127074</v>
          </cell>
          <cell r="BM32">
            <v>150.97504506567796</v>
          </cell>
          <cell r="BN32">
            <v>148.42753444855231</v>
          </cell>
          <cell r="BO32">
            <v>149.36856686466251</v>
          </cell>
          <cell r="BP32">
            <v>149.00432866799341</v>
          </cell>
          <cell r="BQ32">
            <v>148.79910508040825</v>
          </cell>
          <cell r="BR32">
            <v>147.33535897553458</v>
          </cell>
          <cell r="BV32">
            <v>148.78205066091368</v>
          </cell>
          <cell r="BW32">
            <v>149.68442451374133</v>
          </cell>
          <cell r="BX32">
            <v>149.16919868221279</v>
          </cell>
          <cell r="BY32">
            <v>149.14657674159585</v>
          </cell>
          <cell r="BZ32">
            <v>150.79562662486705</v>
          </cell>
          <cell r="CA32">
            <v>149.68922852866905</v>
          </cell>
          <cell r="CB32">
            <v>151.03053026395881</v>
          </cell>
          <cell r="CC32">
            <v>148.61024269659657</v>
          </cell>
          <cell r="CD32">
            <v>148.61236362506457</v>
          </cell>
          <cell r="CE32">
            <v>147.33302640050525</v>
          </cell>
          <cell r="CF32">
            <v>148.29647266327817</v>
          </cell>
          <cell r="CG32">
            <v>148.3155740628788</v>
          </cell>
          <cell r="CJ32"/>
          <cell r="CK32">
            <v>147.78946009390694</v>
          </cell>
          <cell r="CL32">
            <v>149.15114069142999</v>
          </cell>
          <cell r="CM32">
            <v>147.33948868104821</v>
          </cell>
          <cell r="CN32">
            <v>148.80604626589954</v>
          </cell>
          <cell r="CO32">
            <v>149.36720089901627</v>
          </cell>
          <cell r="CP32">
            <v>149.97799992170718</v>
          </cell>
          <cell r="CQ32">
            <v>150.65310873585068</v>
          </cell>
          <cell r="CR32">
            <v>146.25401297461599</v>
          </cell>
          <cell r="CS32">
            <v>148.83877759379752</v>
          </cell>
          <cell r="CT32">
            <v>148.46254374685645</v>
          </cell>
          <cell r="CU32">
            <v>149.73341666147073</v>
          </cell>
          <cell r="CV32">
            <v>149.20163728708025</v>
          </cell>
        </row>
        <row r="33">
          <cell r="A33" t="str">
            <v>01.1.2</v>
          </cell>
          <cell r="B33" t="str">
            <v>Kød</v>
          </cell>
          <cell r="E33">
            <v>114.17215354682526</v>
          </cell>
          <cell r="F33">
            <v>112.80833689880953</v>
          </cell>
          <cell r="G33">
            <v>110.57020736916547</v>
          </cell>
          <cell r="H33">
            <v>110.08524755478877</v>
          </cell>
          <cell r="I33">
            <v>110.49330166511523</v>
          </cell>
          <cell r="J33">
            <v>112.03709621059261</v>
          </cell>
          <cell r="K33">
            <v>112.24826516720685</v>
          </cell>
          <cell r="L33">
            <v>112.18295777840925</v>
          </cell>
          <cell r="M33">
            <v>110.20464245057386</v>
          </cell>
          <cell r="N33">
            <v>109.5868637923928</v>
          </cell>
          <cell r="O33">
            <v>109.68420395598051</v>
          </cell>
          <cell r="P33">
            <v>107.85573417070472</v>
          </cell>
          <cell r="Q33">
            <v>108.14595288542561</v>
          </cell>
          <cell r="R33">
            <v>108.08137023042612</v>
          </cell>
          <cell r="S33">
            <v>108.52441747839143</v>
          </cell>
          <cell r="T33">
            <v>106.88416546408189</v>
          </cell>
          <cell r="U33">
            <v>107.90535768372435</v>
          </cell>
          <cell r="V33">
            <v>107.15723789194824</v>
          </cell>
          <cell r="W33">
            <v>108.6383848469092</v>
          </cell>
          <cell r="X33">
            <v>110.08736824205839</v>
          </cell>
          <cell r="Y33">
            <v>108.43093951463867</v>
          </cell>
          <cell r="Z33">
            <v>108.43451100007792</v>
          </cell>
          <cell r="AA33">
            <v>108.64325063301791</v>
          </cell>
          <cell r="AB33">
            <v>109.397346881468</v>
          </cell>
          <cell r="AC33">
            <v>110.06314825213842</v>
          </cell>
          <cell r="AD33">
            <v>109.28470707333219</v>
          </cell>
          <cell r="AE33">
            <v>109.41144420765924</v>
          </cell>
          <cell r="AF33">
            <v>110.79139289086956</v>
          </cell>
          <cell r="AG33">
            <v>110.32824406301488</v>
          </cell>
          <cell r="AH33">
            <v>111.91884133656211</v>
          </cell>
          <cell r="AI33">
            <v>112.9167520538367</v>
          </cell>
          <cell r="AJ33">
            <v>112.12327912176028</v>
          </cell>
          <cell r="AK33">
            <v>110.67800834238112</v>
          </cell>
          <cell r="AL33">
            <v>112.10128418101263</v>
          </cell>
          <cell r="AM33">
            <v>114.73661882480387</v>
          </cell>
          <cell r="AN33">
            <v>114.47292412214314</v>
          </cell>
          <cell r="AR33">
            <v>114.67013996844734</v>
          </cell>
          <cell r="AS33">
            <v>114.09965571423446</v>
          </cell>
          <cell r="AT33">
            <v>114.07709062613206</v>
          </cell>
          <cell r="AU33">
            <v>115.81888929555758</v>
          </cell>
          <cell r="AV33">
            <v>116.97771330743136</v>
          </cell>
          <cell r="AW33">
            <v>116.44607014600689</v>
          </cell>
          <cell r="AX33">
            <v>117.03662618460156</v>
          </cell>
          <cell r="AY33">
            <v>116.93422756160766</v>
          </cell>
          <cell r="AZ33">
            <v>116.22009456417938</v>
          </cell>
          <cell r="BA33">
            <v>117.42684827053469</v>
          </cell>
          <cell r="BB33">
            <v>118.27615115408106</v>
          </cell>
          <cell r="BC33">
            <v>118.0203222471342</v>
          </cell>
          <cell r="BG33">
            <v>116.49346718840654</v>
          </cell>
          <cell r="BH33">
            <v>115.78723162695491</v>
          </cell>
          <cell r="BI33">
            <v>116.33266978657707</v>
          </cell>
          <cell r="BJ33">
            <v>114.21972870090474</v>
          </cell>
          <cell r="BK33">
            <v>116.26671481376144</v>
          </cell>
          <cell r="BL33">
            <v>116.71398922821773</v>
          </cell>
          <cell r="BM33">
            <v>117.53162523702601</v>
          </cell>
          <cell r="BN33">
            <v>115.7227553668674</v>
          </cell>
          <cell r="BO33">
            <v>114.96282953408499</v>
          </cell>
          <cell r="BP33">
            <v>113.30526022659436</v>
          </cell>
          <cell r="BQ33">
            <v>114.39574729043188</v>
          </cell>
          <cell r="BR33">
            <v>113.73722776187813</v>
          </cell>
          <cell r="BV33">
            <v>113.59589432573277</v>
          </cell>
          <cell r="BW33">
            <v>113.89571294265254</v>
          </cell>
          <cell r="BX33">
            <v>112.95297302305475</v>
          </cell>
          <cell r="BY33">
            <v>112.50497535467919</v>
          </cell>
          <cell r="BZ33">
            <v>113.96219843823428</v>
          </cell>
          <cell r="CA33">
            <v>115.30911351659768</v>
          </cell>
          <cell r="CB33">
            <v>116.37220029863572</v>
          </cell>
          <cell r="CC33">
            <v>115.59252872228905</v>
          </cell>
          <cell r="CD33">
            <v>114.21560716403938</v>
          </cell>
          <cell r="CE33">
            <v>114.16607019590512</v>
          </cell>
          <cell r="CF33">
            <v>113.97335420052505</v>
          </cell>
          <cell r="CG33">
            <v>114.00093098395334</v>
          </cell>
          <cell r="CJ33"/>
          <cell r="CK33">
            <v>113.02445926771549</v>
          </cell>
          <cell r="CL33">
            <v>113.1357581781797</v>
          </cell>
          <cell r="CM33">
            <v>112.60537865433963</v>
          </cell>
          <cell r="CN33">
            <v>113.27007518981996</v>
          </cell>
          <cell r="CO33">
            <v>115.0011866483292</v>
          </cell>
          <cell r="CP33">
            <v>114.40467224610359</v>
          </cell>
          <cell r="CQ33">
            <v>114.32774799587139</v>
          </cell>
          <cell r="CR33">
            <v>115.35199756279826</v>
          </cell>
          <cell r="CS33">
            <v>114.32995244821443</v>
          </cell>
          <cell r="CT33">
            <v>113.64804488840224</v>
          </cell>
          <cell r="CU33">
            <v>114.09641325491995</v>
          </cell>
          <cell r="CV33">
            <v>114.17003130513824</v>
          </cell>
        </row>
        <row r="34">
          <cell r="A34" t="str">
            <v>01.1.2.1</v>
          </cell>
          <cell r="B34" t="str">
            <v>Oksekød</v>
          </cell>
          <cell r="E34">
            <v>112.83164057782814</v>
          </cell>
          <cell r="F34">
            <v>109.61199161330335</v>
          </cell>
          <cell r="G34">
            <v>111.13086567527313</v>
          </cell>
          <cell r="H34">
            <v>109.72037192114126</v>
          </cell>
          <cell r="I34">
            <v>113.0225551138553</v>
          </cell>
          <cell r="J34">
            <v>110.97632379245647</v>
          </cell>
          <cell r="K34">
            <v>113.26878782995537</v>
          </cell>
          <cell r="L34">
            <v>111.84956763591271</v>
          </cell>
          <cell r="M34">
            <v>107.1533343513329</v>
          </cell>
          <cell r="N34">
            <v>106.43513595770069</v>
          </cell>
          <cell r="O34">
            <v>109.98150997134249</v>
          </cell>
          <cell r="P34">
            <v>108.21324103338841</v>
          </cell>
          <cell r="Q34">
            <v>105.05810182413725</v>
          </cell>
          <cell r="R34">
            <v>103.89581116070892</v>
          </cell>
          <cell r="S34">
            <v>103.97641414136851</v>
          </cell>
          <cell r="T34">
            <v>102.57011944239046</v>
          </cell>
          <cell r="U34">
            <v>104.68300153918979</v>
          </cell>
          <cell r="V34">
            <v>105.53586827367975</v>
          </cell>
          <cell r="W34">
            <v>105.46596009226505</v>
          </cell>
          <cell r="X34">
            <v>106.90602038380912</v>
          </cell>
          <cell r="Y34">
            <v>105.83215020643475</v>
          </cell>
          <cell r="Z34">
            <v>104.41971831442319</v>
          </cell>
          <cell r="AA34">
            <v>105.17075287205486</v>
          </cell>
          <cell r="AB34">
            <v>106.82109544943714</v>
          </cell>
          <cell r="AC34">
            <v>105.87373828567574</v>
          </cell>
          <cell r="AD34">
            <v>106.75199424053005</v>
          </cell>
          <cell r="AE34">
            <v>108.33343038718938</v>
          </cell>
          <cell r="AF34">
            <v>108.93257911619817</v>
          </cell>
          <cell r="AG34">
            <v>108.33013662035566</v>
          </cell>
          <cell r="AH34">
            <v>109.59200237667841</v>
          </cell>
          <cell r="AI34">
            <v>111.19520080758464</v>
          </cell>
          <cell r="AJ34">
            <v>110.39147354861983</v>
          </cell>
          <cell r="AK34">
            <v>106.62911742012496</v>
          </cell>
          <cell r="AL34">
            <v>109.50302874343981</v>
          </cell>
          <cell r="AM34">
            <v>108.94068555609348</v>
          </cell>
          <cell r="AN34">
            <v>110.99067658370096</v>
          </cell>
          <cell r="AR34">
            <v>112.51369131451099</v>
          </cell>
          <cell r="AS34">
            <v>110.69103611304961</v>
          </cell>
          <cell r="AT34">
            <v>113.93128461494386</v>
          </cell>
          <cell r="AU34">
            <v>114.23546104464728</v>
          </cell>
          <cell r="AV34">
            <v>115.01668912533439</v>
          </cell>
          <cell r="AW34">
            <v>116.5440579701487</v>
          </cell>
          <cell r="AX34">
            <v>116.29352496857652</v>
          </cell>
          <cell r="AY34">
            <v>116.97537420680567</v>
          </cell>
          <cell r="AZ34">
            <v>116.59125032806637</v>
          </cell>
          <cell r="BA34">
            <v>115.22299251037079</v>
          </cell>
          <cell r="BB34">
            <v>114.9720249400533</v>
          </cell>
          <cell r="BC34">
            <v>116.44453562980033</v>
          </cell>
          <cell r="BG34">
            <v>113.23377460887035</v>
          </cell>
          <cell r="BH34">
            <v>113.54230667519059</v>
          </cell>
          <cell r="BI34">
            <v>113.01810820773103</v>
          </cell>
          <cell r="BJ34">
            <v>111.38729151923336</v>
          </cell>
          <cell r="BK34">
            <v>113.45111535302664</v>
          </cell>
          <cell r="BL34">
            <v>113.20103099162911</v>
          </cell>
          <cell r="BM34">
            <v>114.29445198004478</v>
          </cell>
          <cell r="BN34">
            <v>113.72321587729932</v>
          </cell>
          <cell r="BO34">
            <v>113.11999763683056</v>
          </cell>
          <cell r="BP34">
            <v>111.43568256008855</v>
          </cell>
          <cell r="BQ34">
            <v>113.1421605936506</v>
          </cell>
          <cell r="BR34">
            <v>111.5918491522395</v>
          </cell>
          <cell r="BV34">
            <v>111.50340424491056</v>
          </cell>
          <cell r="BW34">
            <v>110.72398590854635</v>
          </cell>
          <cell r="BX34">
            <v>111.66891077224702</v>
          </cell>
          <cell r="BY34">
            <v>111.30155167534855</v>
          </cell>
          <cell r="BZ34">
            <v>113.0814738361648</v>
          </cell>
          <cell r="CA34">
            <v>115.52672641516057</v>
          </cell>
          <cell r="CB34">
            <v>114.36400638854668</v>
          </cell>
          <cell r="CC34">
            <v>114.36400638854668</v>
          </cell>
          <cell r="CD34">
            <v>114.62061890183134</v>
          </cell>
          <cell r="CE34">
            <v>114.35163572544708</v>
          </cell>
          <cell r="CF34">
            <v>112.42837255182231</v>
          </cell>
          <cell r="CG34">
            <v>112.62294338031612</v>
          </cell>
          <cell r="CJ34"/>
          <cell r="CK34">
            <v>112.40691966393227</v>
          </cell>
          <cell r="CL34">
            <v>111.66991865157478</v>
          </cell>
          <cell r="CM34">
            <v>112.32513141875782</v>
          </cell>
          <cell r="CN34">
            <v>114.92424820287484</v>
          </cell>
          <cell r="CO34">
            <v>116.47968622926213</v>
          </cell>
          <cell r="CP34">
            <v>115.01859516460449</v>
          </cell>
          <cell r="CQ34">
            <v>115.39991786810459</v>
          </cell>
          <cell r="CR34">
            <v>118.37318706356355</v>
          </cell>
          <cell r="CS34">
            <v>115.74391945869911</v>
          </cell>
          <cell r="CT34">
            <v>115.20418170916098</v>
          </cell>
          <cell r="CU34">
            <v>115.08894557688312</v>
          </cell>
          <cell r="CV34">
            <v>114.48938164738193</v>
          </cell>
        </row>
        <row r="35">
          <cell r="A35" t="str">
            <v>01.1.2.2</v>
          </cell>
          <cell r="B35" t="str">
            <v>Kalvekød</v>
          </cell>
          <cell r="E35">
            <v>112.56856718706049</v>
          </cell>
          <cell r="F35">
            <v>109.74155117250491</v>
          </cell>
          <cell r="G35">
            <v>112.05064433632494</v>
          </cell>
          <cell r="H35">
            <v>109.21499691424313</v>
          </cell>
          <cell r="I35">
            <v>111.49712605145005</v>
          </cell>
          <cell r="J35">
            <v>110.02788276299577</v>
          </cell>
          <cell r="K35">
            <v>109.14615794413992</v>
          </cell>
          <cell r="L35">
            <v>112.81393320370027</v>
          </cell>
          <cell r="M35">
            <v>108.94353078477862</v>
          </cell>
          <cell r="N35">
            <v>111.75082884625284</v>
          </cell>
          <cell r="O35">
            <v>108.60060576761812</v>
          </cell>
          <cell r="P35">
            <v>111.66610697205198</v>
          </cell>
          <cell r="Q35">
            <v>108.57520989206455</v>
          </cell>
          <cell r="R35">
            <v>113.95450755141719</v>
          </cell>
          <cell r="S35">
            <v>107.96777596632423</v>
          </cell>
          <cell r="T35">
            <v>107.60954603666983</v>
          </cell>
          <cell r="U35">
            <v>108.4343392299169</v>
          </cell>
          <cell r="V35">
            <v>105.06973089890791</v>
          </cell>
          <cell r="W35">
            <v>104.91532736140516</v>
          </cell>
          <cell r="X35">
            <v>107.7329466798634</v>
          </cell>
          <cell r="Y35">
            <v>105.46117383045538</v>
          </cell>
          <cell r="Z35">
            <v>107.15731952142498</v>
          </cell>
          <cell r="AA35">
            <v>106.30191493690842</v>
          </cell>
          <cell r="AB35">
            <v>107.92053588511855</v>
          </cell>
          <cell r="AC35">
            <v>106.40109091268694</v>
          </cell>
          <cell r="AD35">
            <v>103.68800898569869</v>
          </cell>
          <cell r="AE35">
            <v>105.99181104808306</v>
          </cell>
          <cell r="AF35">
            <v>106.99118625239589</v>
          </cell>
          <cell r="AG35">
            <v>108.48504289873473</v>
          </cell>
          <cell r="AH35">
            <v>109.32601492225641</v>
          </cell>
          <cell r="AI35">
            <v>114.5366357049018</v>
          </cell>
          <cell r="AJ35">
            <v>116.45336349834669</v>
          </cell>
          <cell r="AK35">
            <v>106.48250988629719</v>
          </cell>
          <cell r="AL35">
            <v>109.95558032317257</v>
          </cell>
          <cell r="AM35">
            <v>115.99921495344509</v>
          </cell>
          <cell r="AN35">
            <v>110.55817203031802</v>
          </cell>
          <cell r="AR35">
            <v>108.67651417059615</v>
          </cell>
          <cell r="AS35">
            <v>109.77554241571856</v>
          </cell>
          <cell r="AT35">
            <v>112.43320270545273</v>
          </cell>
          <cell r="AU35">
            <v>108.20141910491942</v>
          </cell>
          <cell r="AV35">
            <v>113.40926628723561</v>
          </cell>
          <cell r="AW35">
            <v>111.37366233619363</v>
          </cell>
          <cell r="AX35">
            <v>108.91080154363232</v>
          </cell>
          <cell r="AY35">
            <v>108.249237497482</v>
          </cell>
          <cell r="AZ35">
            <v>112.00949757192905</v>
          </cell>
          <cell r="BA35">
            <v>112.53081842248123</v>
          </cell>
          <cell r="BB35">
            <v>111.74768738916468</v>
          </cell>
          <cell r="BC35">
            <v>114.54589303912503</v>
          </cell>
          <cell r="BG35">
            <v>115.69014484425381</v>
          </cell>
          <cell r="BH35">
            <v>113.26415184399107</v>
          </cell>
          <cell r="BI35">
            <v>117.15511773676343</v>
          </cell>
          <cell r="BJ35">
            <v>113.72225227104148</v>
          </cell>
          <cell r="BK35">
            <v>111.9976074377285</v>
          </cell>
          <cell r="BL35">
            <v>116.27175040145127</v>
          </cell>
          <cell r="BM35">
            <v>114.6385715535621</v>
          </cell>
          <cell r="BN35">
            <v>113.6363062170107</v>
          </cell>
          <cell r="BO35">
            <v>113.92293284988131</v>
          </cell>
          <cell r="BP35">
            <v>109.25876828373582</v>
          </cell>
          <cell r="BQ35">
            <v>110.7304897684371</v>
          </cell>
          <cell r="BR35">
            <v>111.2565755670139</v>
          </cell>
          <cell r="BV35">
            <v>109.1824710163</v>
          </cell>
          <cell r="BW35">
            <v>114.33940723708655</v>
          </cell>
          <cell r="BX35">
            <v>112.54385131444525</v>
          </cell>
          <cell r="BY35">
            <v>113.50929412502654</v>
          </cell>
          <cell r="BZ35">
            <v>113.67925388224974</v>
          </cell>
          <cell r="CA35">
            <v>113.66137286914137</v>
          </cell>
          <cell r="CB35">
            <v>113.61532607693768</v>
          </cell>
          <cell r="CC35">
            <v>111.28163894782692</v>
          </cell>
          <cell r="CD35">
            <v>110.49746652537451</v>
          </cell>
          <cell r="CE35">
            <v>115.79879591577017</v>
          </cell>
          <cell r="CF35">
            <v>111.76050518888044</v>
          </cell>
          <cell r="CG35">
            <v>108.88387224357665</v>
          </cell>
          <cell r="CJ35"/>
          <cell r="CK35">
            <v>107.86204911452485</v>
          </cell>
          <cell r="CL35">
            <v>110.2022852069483</v>
          </cell>
          <cell r="CM35">
            <v>106.29127987808504</v>
          </cell>
          <cell r="CN35">
            <v>111.44916494061307</v>
          </cell>
          <cell r="CO35">
            <v>110.19525702701421</v>
          </cell>
          <cell r="CP35">
            <v>110.58658386463694</v>
          </cell>
          <cell r="CQ35">
            <v>115.89808313169448</v>
          </cell>
          <cell r="CR35">
            <v>114.53883635863197</v>
          </cell>
          <cell r="CS35">
            <v>115.61767346805198</v>
          </cell>
          <cell r="CT35">
            <v>115.36110784694404</v>
          </cell>
          <cell r="CU35">
            <v>120.37666202490114</v>
          </cell>
          <cell r="CV35">
            <v>119.80057711075445</v>
          </cell>
        </row>
        <row r="36">
          <cell r="A36" t="str">
            <v>01.1.2.3</v>
          </cell>
          <cell r="B36" t="str">
            <v>Svinekød</v>
          </cell>
          <cell r="E36">
            <v>100.61085021601551</v>
          </cell>
          <cell r="F36">
            <v>98.525149495063673</v>
          </cell>
          <cell r="G36">
            <v>89.849855847975263</v>
          </cell>
          <cell r="H36">
            <v>91.697706153061446</v>
          </cell>
          <cell r="I36">
            <v>89.853355062895488</v>
          </cell>
          <cell r="J36">
            <v>96.256678785702618</v>
          </cell>
          <cell r="K36">
            <v>95.975506274853117</v>
          </cell>
          <cell r="L36">
            <v>97.404239763873207</v>
          </cell>
          <cell r="M36">
            <v>95.517199593229023</v>
          </cell>
          <cell r="N36">
            <v>93.472629416379277</v>
          </cell>
          <cell r="O36">
            <v>89.946226021233926</v>
          </cell>
          <cell r="P36">
            <v>84.548349701385575</v>
          </cell>
          <cell r="Q36">
            <v>90.265753238052895</v>
          </cell>
          <cell r="R36">
            <v>89.154756134127297</v>
          </cell>
          <cell r="S36">
            <v>93.216841567516639</v>
          </cell>
          <cell r="T36">
            <v>89.287516535464135</v>
          </cell>
          <cell r="U36">
            <v>92.021053718321269</v>
          </cell>
          <cell r="V36">
            <v>91.500159455906598</v>
          </cell>
          <cell r="W36">
            <v>95.219814645651155</v>
          </cell>
          <cell r="X36">
            <v>99.975520654055572</v>
          </cell>
          <cell r="Y36">
            <v>95.542713397931138</v>
          </cell>
          <cell r="Z36">
            <v>96.811169721324319</v>
          </cell>
          <cell r="AA36">
            <v>95.767521251510445</v>
          </cell>
          <cell r="AB36">
            <v>96.090801180596657</v>
          </cell>
          <cell r="AC36">
            <v>100.31760618058674</v>
          </cell>
          <cell r="AD36">
            <v>94.683474452005825</v>
          </cell>
          <cell r="AE36">
            <v>94.710173040434924</v>
          </cell>
          <cell r="AF36">
            <v>96.589984007233937</v>
          </cell>
          <cell r="AG36">
            <v>95.314981535643767</v>
          </cell>
          <cell r="AH36">
            <v>95.75320127779608</v>
          </cell>
          <cell r="AI36">
            <v>93.982093220777458</v>
          </cell>
          <cell r="AJ36">
            <v>96.465638520105855</v>
          </cell>
          <cell r="AK36">
            <v>95.880844332655798</v>
          </cell>
          <cell r="AL36">
            <v>96.46387233138276</v>
          </cell>
          <cell r="AM36">
            <v>100.61224910535273</v>
          </cell>
          <cell r="AN36">
            <v>96.654268536247969</v>
          </cell>
          <cell r="AR36">
            <v>99.762219143372974</v>
          </cell>
          <cell r="AS36">
            <v>97.332093455308794</v>
          </cell>
          <cell r="AT36">
            <v>97.907464367700413</v>
          </cell>
          <cell r="AU36">
            <v>98.517536286116524</v>
          </cell>
          <cell r="AV36">
            <v>97.719781227288237</v>
          </cell>
          <cell r="AW36">
            <v>97.814649651897554</v>
          </cell>
          <cell r="AX36">
            <v>95.59653504502559</v>
          </cell>
          <cell r="AY36">
            <v>97.736147841686758</v>
          </cell>
          <cell r="AZ36">
            <v>97.784727336589441</v>
          </cell>
          <cell r="BA36">
            <v>99.660183644457035</v>
          </cell>
          <cell r="BB36">
            <v>98.305898243563007</v>
          </cell>
          <cell r="BC36">
            <v>97.767899601068947</v>
          </cell>
          <cell r="BG36">
            <v>97.394996136837719</v>
          </cell>
          <cell r="BH36">
            <v>97.029195348212028</v>
          </cell>
          <cell r="BI36">
            <v>96.287567852113781</v>
          </cell>
          <cell r="BJ36">
            <v>94.543916610387569</v>
          </cell>
          <cell r="BK36">
            <v>96.501589608679396</v>
          </cell>
          <cell r="BL36">
            <v>98.639433846460435</v>
          </cell>
          <cell r="BM36">
            <v>99.220560861547796</v>
          </cell>
          <cell r="BN36">
            <v>98.334171895691696</v>
          </cell>
          <cell r="BO36">
            <v>97.841811496077199</v>
          </cell>
          <cell r="BP36">
            <v>93.789832742626999</v>
          </cell>
          <cell r="BQ36">
            <v>96.028693516428035</v>
          </cell>
          <cell r="BR36">
            <v>94.586698101550297</v>
          </cell>
          <cell r="BV36">
            <v>97.139672078877297</v>
          </cell>
          <cell r="BW36">
            <v>97.449381760146522</v>
          </cell>
          <cell r="BX36">
            <v>94.14432817794065</v>
          </cell>
          <cell r="BY36">
            <v>94.510720784005457</v>
          </cell>
          <cell r="BZ36">
            <v>93.901100493926478</v>
          </cell>
          <cell r="CA36">
            <v>95.145877477393554</v>
          </cell>
          <cell r="CB36">
            <v>95.833787023246728</v>
          </cell>
          <cell r="CC36">
            <v>96.758253574742881</v>
          </cell>
          <cell r="CD36">
            <v>94.974608639089666</v>
          </cell>
          <cell r="CE36">
            <v>95.284929648468804</v>
          </cell>
          <cell r="CF36">
            <v>95.10870042199835</v>
          </cell>
          <cell r="CG36">
            <v>95.498985725028362</v>
          </cell>
          <cell r="CJ36"/>
          <cell r="CK36">
            <v>96.504306010386998</v>
          </cell>
          <cell r="CL36">
            <v>95.53653558801075</v>
          </cell>
          <cell r="CM36">
            <v>93.919881564323475</v>
          </cell>
          <cell r="CN36">
            <v>93.543256161708172</v>
          </cell>
          <cell r="CO36">
            <v>95.118953345992978</v>
          </cell>
          <cell r="CP36">
            <v>95.162689328635878</v>
          </cell>
          <cell r="CQ36">
            <v>91.809989571646383</v>
          </cell>
          <cell r="CR36">
            <v>96.324901801190236</v>
          </cell>
          <cell r="CS36">
            <v>94.781364959470693</v>
          </cell>
          <cell r="CT36">
            <v>95.414408281796412</v>
          </cell>
          <cell r="CU36">
            <v>94.777079540087485</v>
          </cell>
          <cell r="CV36">
            <v>95.495701671778463</v>
          </cell>
        </row>
        <row r="37">
          <cell r="A37" t="str">
            <v>01.1.2.4</v>
          </cell>
          <cell r="B37" t="str">
            <v>Lammekød</v>
          </cell>
          <cell r="E37">
            <v>114.81863983405201</v>
          </cell>
          <cell r="F37">
            <v>106.18010133344801</v>
          </cell>
          <cell r="G37">
            <v>106.540820029378</v>
          </cell>
          <cell r="H37">
            <v>102.19819123893599</v>
          </cell>
          <cell r="I37">
            <v>107.404784470498</v>
          </cell>
          <cell r="J37">
            <v>104.84888966551802</v>
          </cell>
          <cell r="K37">
            <v>105.656170546192</v>
          </cell>
          <cell r="L37">
            <v>106.986930822042</v>
          </cell>
          <cell r="M37">
            <v>104.52330055821399</v>
          </cell>
          <cell r="N37">
            <v>109.767788154892</v>
          </cell>
          <cell r="O37">
            <v>112.93254316698001</v>
          </cell>
          <cell r="P37">
            <v>110.77833088919</v>
          </cell>
          <cell r="Q37">
            <v>114.346032326292</v>
          </cell>
          <cell r="R37">
            <v>106.474612096044</v>
          </cell>
          <cell r="S37">
            <v>112.34720048724</v>
          </cell>
          <cell r="T37">
            <v>113.248190363722</v>
          </cell>
          <cell r="U37">
            <v>115.170127561946</v>
          </cell>
          <cell r="V37">
            <v>119.79685124273801</v>
          </cell>
          <cell r="W37">
            <v>117.70473923035401</v>
          </cell>
          <cell r="X37">
            <v>122.34923647429599</v>
          </cell>
          <cell r="Y37">
            <v>122.48429298463199</v>
          </cell>
          <cell r="Z37">
            <v>124.79410011239801</v>
          </cell>
          <cell r="AA37">
            <v>125.082313955478</v>
          </cell>
          <cell r="AB37">
            <v>128.59848898664802</v>
          </cell>
          <cell r="AC37">
            <v>126.72973706025</v>
          </cell>
          <cell r="AD37">
            <v>134.13986843914401</v>
          </cell>
          <cell r="AE37">
            <v>131.24898428679401</v>
          </cell>
          <cell r="AF37">
            <v>135.26257082052001</v>
          </cell>
          <cell r="AG37">
            <v>142.72369821965202</v>
          </cell>
          <cell r="AH37">
            <v>152.86636540923203</v>
          </cell>
          <cell r="AI37">
            <v>150.38476974062002</v>
          </cell>
          <cell r="AJ37">
            <v>148.92401983053202</v>
          </cell>
          <cell r="AK37">
            <v>152.81805517187001</v>
          </cell>
          <cell r="AL37">
            <v>151.34361679695598</v>
          </cell>
          <cell r="AM37">
            <v>153.29552642929198</v>
          </cell>
          <cell r="AN37">
            <v>151.46349524860202</v>
          </cell>
          <cell r="AR37">
            <v>157.94940445673956</v>
          </cell>
          <cell r="AS37">
            <v>161.96477744752761</v>
          </cell>
          <cell r="AT37">
            <v>162.87358871171827</v>
          </cell>
          <cell r="AU37">
            <v>165.21542639715503</v>
          </cell>
          <cell r="AV37">
            <v>162.19966703595915</v>
          </cell>
          <cell r="AW37">
            <v>151.2485988415433</v>
          </cell>
          <cell r="AX37">
            <v>156.40855117322599</v>
          </cell>
          <cell r="AY37">
            <v>162.17199465537723</v>
          </cell>
          <cell r="AZ37">
            <v>158.03745018652754</v>
          </cell>
          <cell r="BA37">
            <v>152.00561339079582</v>
          </cell>
          <cell r="BB37">
            <v>150.82377403007001</v>
          </cell>
          <cell r="BC37">
            <v>149.89813517155724</v>
          </cell>
          <cell r="BG37">
            <v>144.65927029637888</v>
          </cell>
          <cell r="BH37">
            <v>154.07402740079354</v>
          </cell>
          <cell r="BI37">
            <v>149.85309078193819</v>
          </cell>
          <cell r="BJ37">
            <v>148.02838078249482</v>
          </cell>
          <cell r="BK37">
            <v>139.96918249406363</v>
          </cell>
          <cell r="BL37">
            <v>137.68079259309408</v>
          </cell>
          <cell r="BM37">
            <v>141.32036428450007</v>
          </cell>
          <cell r="BN37">
            <v>139.2674493640715</v>
          </cell>
          <cell r="BO37">
            <v>141.58079730454713</v>
          </cell>
          <cell r="BP37">
            <v>136.867700138483</v>
          </cell>
          <cell r="BQ37">
            <v>133.33962268001767</v>
          </cell>
          <cell r="BR37">
            <v>134.98718306331529</v>
          </cell>
          <cell r="BV37">
            <v>135.29627671509368</v>
          </cell>
          <cell r="BW37">
            <v>144.40336250379821</v>
          </cell>
          <cell r="BX37">
            <v>142.95737979882398</v>
          </cell>
          <cell r="BY37">
            <v>138.53876334330266</v>
          </cell>
          <cell r="BZ37">
            <v>144.16192442817118</v>
          </cell>
          <cell r="CA37">
            <v>155.63682039498931</v>
          </cell>
          <cell r="CB37">
            <v>155.70959198537875</v>
          </cell>
          <cell r="CC37">
            <v>156.12112741038388</v>
          </cell>
          <cell r="CD37">
            <v>153.3265417542973</v>
          </cell>
          <cell r="CE37">
            <v>144.72532043412252</v>
          </cell>
          <cell r="CF37">
            <v>148.35971535091923</v>
          </cell>
          <cell r="CG37">
            <v>146.27714658933672</v>
          </cell>
          <cell r="CJ37"/>
          <cell r="CK37">
            <v>146.68387019542837</v>
          </cell>
          <cell r="CL37">
            <v>142.36553478467661</v>
          </cell>
          <cell r="CM37">
            <v>144.79620750183693</v>
          </cell>
          <cell r="CN37">
            <v>141.87379490098726</v>
          </cell>
          <cell r="CO37">
            <v>148.26916339930497</v>
          </cell>
          <cell r="CP37">
            <v>151.13138295433319</v>
          </cell>
          <cell r="CQ37">
            <v>144.95949668057463</v>
          </cell>
          <cell r="CR37">
            <v>154.97718467074276</v>
          </cell>
          <cell r="CS37">
            <v>149.85261376237088</v>
          </cell>
          <cell r="CT37">
            <v>147.87807377041747</v>
          </cell>
          <cell r="CU37">
            <v>154.10012033434234</v>
          </cell>
          <cell r="CV37">
            <v>153.96618973780068</v>
          </cell>
        </row>
        <row r="38">
          <cell r="A38" t="str">
            <v>01.1.2.5</v>
          </cell>
          <cell r="B38" t="str">
            <v>Fjerkræ</v>
          </cell>
          <cell r="E38">
            <v>111.51793882545495</v>
          </cell>
          <cell r="F38">
            <v>111.61859427264466</v>
          </cell>
          <cell r="G38">
            <v>108.4868160608746</v>
          </cell>
          <cell r="H38">
            <v>108.56552240340095</v>
          </cell>
          <cell r="I38">
            <v>109.93375468609254</v>
          </cell>
          <cell r="J38">
            <v>109.95303198589755</v>
          </cell>
          <cell r="K38">
            <v>109.8308603180451</v>
          </cell>
          <cell r="L38">
            <v>110.37006425447733</v>
          </cell>
          <cell r="M38">
            <v>109.63146753247167</v>
          </cell>
          <cell r="N38">
            <v>110.29195353713767</v>
          </cell>
          <cell r="O38">
            <v>111.14907109395101</v>
          </cell>
          <cell r="P38">
            <v>110.11701580766456</v>
          </cell>
          <cell r="Q38">
            <v>111.17933607964213</v>
          </cell>
          <cell r="R38">
            <v>111.96420580785666</v>
          </cell>
          <cell r="S38">
            <v>108.88965696516576</v>
          </cell>
          <cell r="T38">
            <v>108.32575389233058</v>
          </cell>
          <cell r="U38">
            <v>108.71520991048047</v>
          </cell>
          <cell r="V38">
            <v>106.84852835413002</v>
          </cell>
          <cell r="W38">
            <v>107.96944723709271</v>
          </cell>
          <cell r="X38">
            <v>106.93937142691257</v>
          </cell>
          <cell r="Y38">
            <v>107.50564593258287</v>
          </cell>
          <cell r="Z38">
            <v>108.83949129224204</v>
          </cell>
          <cell r="AA38">
            <v>109.36434543547512</v>
          </cell>
          <cell r="AB38">
            <v>109.76586242396792</v>
          </cell>
          <cell r="AC38">
            <v>110.0685135478068</v>
          </cell>
          <cell r="AD38">
            <v>109.3751227287438</v>
          </cell>
          <cell r="AE38">
            <v>109.3915354500235</v>
          </cell>
          <cell r="AF38">
            <v>112.22753014361079</v>
          </cell>
          <cell r="AG38">
            <v>110.27773096000081</v>
          </cell>
          <cell r="AH38">
            <v>113.61281921898086</v>
          </cell>
          <cell r="AI38">
            <v>112.94119116785109</v>
          </cell>
          <cell r="AJ38">
            <v>112.86936196441482</v>
          </cell>
          <cell r="AK38">
            <v>112.77343265315494</v>
          </cell>
          <cell r="AL38">
            <v>110.80008724124805</v>
          </cell>
          <cell r="AM38">
            <v>114.51711099643681</v>
          </cell>
          <cell r="AN38">
            <v>114.70192835371613</v>
          </cell>
          <cell r="AR38">
            <v>111.49321997242022</v>
          </cell>
          <cell r="AS38">
            <v>111.59197828303795</v>
          </cell>
          <cell r="AT38">
            <v>110.30880620478003</v>
          </cell>
          <cell r="AU38">
            <v>113.85408136715158</v>
          </cell>
          <cell r="AV38">
            <v>116.03728909190555</v>
          </cell>
          <cell r="AW38">
            <v>112.82920283113366</v>
          </cell>
          <cell r="AX38">
            <v>116.71080627346049</v>
          </cell>
          <cell r="AY38">
            <v>115.72802901967917</v>
          </cell>
          <cell r="AZ38">
            <v>115.03209321733145</v>
          </cell>
          <cell r="BA38">
            <v>115.97297707175636</v>
          </cell>
          <cell r="BB38">
            <v>117.59494040307725</v>
          </cell>
          <cell r="BC38">
            <v>117.55106743727788</v>
          </cell>
          <cell r="BG38">
            <v>116.36613991989239</v>
          </cell>
          <cell r="BH38">
            <v>115.50695029621468</v>
          </cell>
          <cell r="BI38">
            <v>117.20083222937201</v>
          </cell>
          <cell r="BJ38">
            <v>115.60320816329633</v>
          </cell>
          <cell r="BK38">
            <v>117.55406232796395</v>
          </cell>
          <cell r="BL38">
            <v>117.11516940412636</v>
          </cell>
          <cell r="BM38">
            <v>119.13324098140785</v>
          </cell>
          <cell r="BN38">
            <v>118.3478182722327</v>
          </cell>
          <cell r="BO38">
            <v>115.96789412353732</v>
          </cell>
          <cell r="BP38">
            <v>114.35800507185392</v>
          </cell>
          <cell r="BQ38">
            <v>115.18137804748652</v>
          </cell>
          <cell r="BR38">
            <v>116.11282142396792</v>
          </cell>
          <cell r="BV38">
            <v>113.30847020156689</v>
          </cell>
          <cell r="BW38">
            <v>113.16044263426804</v>
          </cell>
          <cell r="BX38">
            <v>110.95785594593865</v>
          </cell>
          <cell r="BY38">
            <v>112.2591274882674</v>
          </cell>
          <cell r="BZ38">
            <v>112.73099222488251</v>
          </cell>
          <cell r="CA38">
            <v>112.52861523725629</v>
          </cell>
          <cell r="CB38">
            <v>115.10445394436965</v>
          </cell>
          <cell r="CC38">
            <v>110.61753887328064</v>
          </cell>
          <cell r="CD38">
            <v>110.91598638918448</v>
          </cell>
          <cell r="CE38">
            <v>111.64218061390427</v>
          </cell>
          <cell r="CF38">
            <v>111.19792677957247</v>
          </cell>
          <cell r="CG38">
            <v>112.18486380469622</v>
          </cell>
          <cell r="CJ38"/>
          <cell r="CK38">
            <v>112.02678512362915</v>
          </cell>
          <cell r="CL38">
            <v>112.32175596317471</v>
          </cell>
          <cell r="CM38">
            <v>110.49655375386131</v>
          </cell>
          <cell r="CN38">
            <v>112.36537236490112</v>
          </cell>
          <cell r="CO38">
            <v>112.9663555095086</v>
          </cell>
          <cell r="CP38">
            <v>111.88012329347657</v>
          </cell>
          <cell r="CQ38">
            <v>114.37851932381692</v>
          </cell>
          <cell r="CR38">
            <v>111.63230561051755</v>
          </cell>
          <cell r="CS38">
            <v>111.21698350216604</v>
          </cell>
          <cell r="CT38">
            <v>110.11898060987644</v>
          </cell>
          <cell r="CU38">
            <v>111.4510835540117</v>
          </cell>
          <cell r="CV38">
            <v>111.01352099347777</v>
          </cell>
        </row>
        <row r="39">
          <cell r="A39" t="str">
            <v>01.1.2.6-7</v>
          </cell>
          <cell r="B39" t="str">
            <v>Forarbejdede kødvarer, kød af indvolde mv.</v>
          </cell>
          <cell r="E39">
            <v>121.7989443903281</v>
          </cell>
          <cell r="F39">
            <v>121.86617423672244</v>
          </cell>
          <cell r="G39">
            <v>120.79663247401906</v>
          </cell>
          <cell r="H39">
            <v>119.73584361326286</v>
          </cell>
          <cell r="I39">
            <v>118.87083448326267</v>
          </cell>
          <cell r="J39">
            <v>120.91641714718466</v>
          </cell>
          <cell r="K39">
            <v>120.32980307848148</v>
          </cell>
          <cell r="L39">
            <v>119.61712311976116</v>
          </cell>
          <cell r="M39">
            <v>118.99580711920397</v>
          </cell>
          <cell r="N39">
            <v>118.18432974757013</v>
          </cell>
          <cell r="O39">
            <v>118.06671726186026</v>
          </cell>
          <cell r="P39">
            <v>117.48422890080168</v>
          </cell>
          <cell r="Q39">
            <v>116.70810339588829</v>
          </cell>
          <cell r="R39">
            <v>117.39735100816523</v>
          </cell>
          <cell r="S39">
            <v>117.77617078961734</v>
          </cell>
          <cell r="T39">
            <v>116.65537801361545</v>
          </cell>
          <cell r="U39">
            <v>116.25743692586269</v>
          </cell>
          <cell r="V39">
            <v>114.86820994673521</v>
          </cell>
          <cell r="W39">
            <v>116.46298492804536</v>
          </cell>
          <cell r="X39">
            <v>116.75430142909872</v>
          </cell>
          <cell r="Y39">
            <v>115.43127424611612</v>
          </cell>
          <cell r="Z39">
            <v>114.81642338410205</v>
          </cell>
          <cell r="AA39">
            <v>115.3614320297345</v>
          </cell>
          <cell r="AB39">
            <v>115.73727687786474</v>
          </cell>
          <cell r="AC39">
            <v>115.83495947107191</v>
          </cell>
          <cell r="AD39">
            <v>116.5777212136166</v>
          </cell>
          <cell r="AE39">
            <v>115.83539195857686</v>
          </cell>
          <cell r="AF39">
            <v>116.74015731354712</v>
          </cell>
          <cell r="AG39">
            <v>116.89862734581983</v>
          </cell>
          <cell r="AH39">
            <v>118.33113876155527</v>
          </cell>
          <cell r="AI39">
            <v>120.91076019286456</v>
          </cell>
          <cell r="AJ39">
            <v>117.79222524287948</v>
          </cell>
          <cell r="AK39">
            <v>117.34004650610599</v>
          </cell>
          <cell r="AL39">
            <v>119.59268601049668</v>
          </cell>
          <cell r="AM39">
            <v>122.58424635734517</v>
          </cell>
          <cell r="AN39">
            <v>123.34401714619959</v>
          </cell>
          <cell r="AR39">
            <v>122.40693855740392</v>
          </cell>
          <cell r="AS39">
            <v>123.0815120032328</v>
          </cell>
          <cell r="AT39">
            <v>120.74993729481366</v>
          </cell>
          <cell r="AU39">
            <v>123.91537738260551</v>
          </cell>
          <cell r="AV39">
            <v>125.6980798893315</v>
          </cell>
          <cell r="AW39">
            <v>125.08502730779392</v>
          </cell>
          <cell r="AX39">
            <v>126.58966424821791</v>
          </cell>
          <cell r="AY39">
            <v>124.93084302488879</v>
          </cell>
          <cell r="AZ39">
            <v>123.24724864426857</v>
          </cell>
          <cell r="BA39">
            <v>126.2313773293514</v>
          </cell>
          <cell r="BB39">
            <v>128.94017180579468</v>
          </cell>
          <cell r="BC39">
            <v>127.31411361760645</v>
          </cell>
          <cell r="BG39">
            <v>126.01616281248204</v>
          </cell>
          <cell r="BH39">
            <v>124.1853321586097</v>
          </cell>
          <cell r="BI39">
            <v>125.47280799270948</v>
          </cell>
          <cell r="BJ39">
            <v>122.79511797619634</v>
          </cell>
          <cell r="BK39">
            <v>125.89812379885987</v>
          </cell>
          <cell r="BL39">
            <v>126.00256577516282</v>
          </cell>
          <cell r="BM39">
            <v>126.36322461933467</v>
          </cell>
          <cell r="BN39">
            <v>122.80318984148022</v>
          </cell>
          <cell r="BO39">
            <v>122.21347424100222</v>
          </cell>
          <cell r="BP39">
            <v>122.32578199381604</v>
          </cell>
          <cell r="BQ39">
            <v>122.75839524440261</v>
          </cell>
          <cell r="BR39">
            <v>122.12716435897005</v>
          </cell>
          <cell r="BV39">
            <v>121.84655542977268</v>
          </cell>
          <cell r="BW39">
            <v>121.90316751058396</v>
          </cell>
          <cell r="BX39">
            <v>121.64523224024225</v>
          </cell>
          <cell r="BY39">
            <v>120.10245326490511</v>
          </cell>
          <cell r="BZ39">
            <v>122.6863750596267</v>
          </cell>
          <cell r="CA39">
            <v>123.4671837412361</v>
          </cell>
          <cell r="CB39">
            <v>125.69356180981151</v>
          </cell>
          <cell r="CC39">
            <v>125.19549504820279</v>
          </cell>
          <cell r="CD39">
            <v>122.30336774307374</v>
          </cell>
          <cell r="CE39">
            <v>121.91265690036636</v>
          </cell>
          <cell r="CF39">
            <v>123.07379842144198</v>
          </cell>
          <cell r="CG39">
            <v>122.84463775675326</v>
          </cell>
          <cell r="CK39">
            <v>119.86701384933077</v>
          </cell>
          <cell r="CL39">
            <v>121.04238666805566</v>
          </cell>
          <cell r="CM39">
            <v>121.13945897349357</v>
          </cell>
          <cell r="CN39">
            <v>120.21498047007707</v>
          </cell>
          <cell r="CO39">
            <v>122.69932764840001</v>
          </cell>
          <cell r="CP39">
            <v>122.18671423719492</v>
          </cell>
          <cell r="CQ39">
            <v>122.09380434749414</v>
          </cell>
          <cell r="CR39">
            <v>121.41178600225786</v>
          </cell>
          <cell r="CS39">
            <v>121.46027654527374</v>
          </cell>
          <cell r="CT39">
            <v>120.22870674736144</v>
          </cell>
          <cell r="CU39">
            <v>120.20949606927059</v>
          </cell>
          <cell r="CV39">
            <v>120.71378459376436</v>
          </cell>
        </row>
        <row r="40">
          <cell r="A40" t="str">
            <v>01.1.3</v>
          </cell>
          <cell r="B40" t="str">
            <v>Fisk</v>
          </cell>
          <cell r="E40">
            <v>133.45127370677488</v>
          </cell>
          <cell r="F40">
            <v>133.57440596410626</v>
          </cell>
          <cell r="G40">
            <v>133.11187574874</v>
          </cell>
          <cell r="H40">
            <v>132.93011677062029</v>
          </cell>
          <cell r="I40">
            <v>133.18132054651866</v>
          </cell>
          <cell r="J40">
            <v>134.10240765780196</v>
          </cell>
          <cell r="K40">
            <v>134.61388105448347</v>
          </cell>
          <cell r="L40">
            <v>133.74333428244842</v>
          </cell>
          <cell r="M40">
            <v>133.63567746760171</v>
          </cell>
          <cell r="N40">
            <v>134.05904132923018</v>
          </cell>
          <cell r="O40">
            <v>134.49604224229526</v>
          </cell>
          <cell r="P40">
            <v>134.30628898254622</v>
          </cell>
          <cell r="Q40">
            <v>134.60972093311128</v>
          </cell>
          <cell r="R40">
            <v>133.27529497544481</v>
          </cell>
          <cell r="S40">
            <v>135.1409840734828</v>
          </cell>
          <cell r="T40">
            <v>135.49274574823951</v>
          </cell>
          <cell r="U40">
            <v>134.91932809624467</v>
          </cell>
          <cell r="V40">
            <v>135.40165423475949</v>
          </cell>
          <cell r="W40">
            <v>135.68271055755721</v>
          </cell>
          <cell r="X40">
            <v>136.10618880943835</v>
          </cell>
          <cell r="Y40">
            <v>135.57016033552742</v>
          </cell>
          <cell r="Z40">
            <v>135.25882318804287</v>
          </cell>
          <cell r="AA40">
            <v>134.69589897213828</v>
          </cell>
          <cell r="AB40">
            <v>135.57313013390524</v>
          </cell>
          <cell r="AC40">
            <v>135.51598537163301</v>
          </cell>
          <cell r="AD40">
            <v>137.98755822605514</v>
          </cell>
          <cell r="AE40">
            <v>138.11998584554192</v>
          </cell>
          <cell r="AF40">
            <v>137.72853346592746</v>
          </cell>
          <cell r="AG40">
            <v>138.27325694481127</v>
          </cell>
          <cell r="AH40">
            <v>139.01027453115054</v>
          </cell>
          <cell r="AI40">
            <v>140.29151193856114</v>
          </cell>
          <cell r="AJ40">
            <v>139.73438172523601</v>
          </cell>
          <cell r="AK40">
            <v>139.70371761228625</v>
          </cell>
          <cell r="AL40">
            <v>139.08617520219866</v>
          </cell>
          <cell r="AM40">
            <v>139.65748115306135</v>
          </cell>
          <cell r="AN40">
            <v>140.77800041300253</v>
          </cell>
          <cell r="AR40">
            <v>141.92712152237837</v>
          </cell>
          <cell r="AS40">
            <v>143.98901428336674</v>
          </cell>
          <cell r="AT40">
            <v>142.91910880959148</v>
          </cell>
          <cell r="AU40">
            <v>142.03221881252497</v>
          </cell>
          <cell r="AV40">
            <v>142.39716885102547</v>
          </cell>
          <cell r="AW40">
            <v>143.90027963440861</v>
          </cell>
          <cell r="AX40">
            <v>146.95293443312792</v>
          </cell>
          <cell r="AY40">
            <v>146.69804565520013</v>
          </cell>
          <cell r="AZ40">
            <v>145.31966508707464</v>
          </cell>
          <cell r="BA40">
            <v>145.56455311462042</v>
          </cell>
          <cell r="BB40">
            <v>146.64246298280068</v>
          </cell>
          <cell r="BC40">
            <v>145.74444774444802</v>
          </cell>
          <cell r="BG40">
            <v>145.34795503853837</v>
          </cell>
          <cell r="BH40">
            <v>145.48773183191588</v>
          </cell>
          <cell r="BI40">
            <v>145.68039827015528</v>
          </cell>
          <cell r="BJ40">
            <v>146.64608779194816</v>
          </cell>
          <cell r="BK40">
            <v>148.05165809994082</v>
          </cell>
          <cell r="BL40">
            <v>149.46031525204631</v>
          </cell>
          <cell r="BM40">
            <v>148.52373785075642</v>
          </cell>
          <cell r="BN40">
            <v>148.6801168268413</v>
          </cell>
          <cell r="BO40">
            <v>148.71989514173413</v>
          </cell>
          <cell r="BP40">
            <v>147.29755838470945</v>
          </cell>
          <cell r="BQ40">
            <v>146.69770331501994</v>
          </cell>
          <cell r="BR40">
            <v>145.48802651279689</v>
          </cell>
          <cell r="BV40">
            <v>147.05607504034711</v>
          </cell>
          <cell r="BW40">
            <v>147.7407121868882</v>
          </cell>
          <cell r="BX40">
            <v>146.57856927033845</v>
          </cell>
          <cell r="BY40">
            <v>147.04389668926743</v>
          </cell>
          <cell r="BZ40">
            <v>146.28254506638936</v>
          </cell>
          <cell r="CA40">
            <v>147.5009904861069</v>
          </cell>
          <cell r="CB40">
            <v>150.61384866646108</v>
          </cell>
          <cell r="CC40">
            <v>148.10065870055561</v>
          </cell>
          <cell r="CD40">
            <v>147.98832598340172</v>
          </cell>
          <cell r="CE40">
            <v>149.22491140891938</v>
          </cell>
          <cell r="CF40">
            <v>149.34547282639224</v>
          </cell>
          <cell r="CG40">
            <v>150.13057839310258</v>
          </cell>
          <cell r="CK40">
            <v>151.85450958959859</v>
          </cell>
          <cell r="CL40">
            <v>152.40457107979904</v>
          </cell>
          <cell r="CM40">
            <v>151.03832135682146</v>
          </cell>
          <cell r="CN40">
            <v>150.89364591221604</v>
          </cell>
          <cell r="CO40">
            <v>150.5901916844191</v>
          </cell>
          <cell r="CP40">
            <v>151.00558394484827</v>
          </cell>
          <cell r="CQ40">
            <v>151.82743458521136</v>
          </cell>
          <cell r="CR40">
            <v>151.69211682770401</v>
          </cell>
          <cell r="CS40">
            <v>149.42294668849038</v>
          </cell>
          <cell r="CT40">
            <v>150.2218602575536</v>
          </cell>
          <cell r="CU40">
            <v>149.65229748756263</v>
          </cell>
          <cell r="CV40">
            <v>150.11745029790467</v>
          </cell>
        </row>
        <row r="41">
          <cell r="A41" t="str">
            <v>01.1.4</v>
          </cell>
          <cell r="B41" t="str">
            <v>Mælk, ost og æg</v>
          </cell>
          <cell r="E41">
            <v>125.12302844619308</v>
          </cell>
          <cell r="F41">
            <v>123.9292814358153</v>
          </cell>
          <cell r="G41">
            <v>122.17672649860212</v>
          </cell>
          <cell r="H41">
            <v>121.22284906671325</v>
          </cell>
          <cell r="I41">
            <v>120.34327287468406</v>
          </cell>
          <cell r="J41">
            <v>120.19066315084316</v>
          </cell>
          <cell r="K41">
            <v>119.44065494716627</v>
          </cell>
          <cell r="L41">
            <v>118.81756916570626</v>
          </cell>
          <cell r="M41">
            <v>118.12787504769742</v>
          </cell>
          <cell r="N41">
            <v>118.39742128963796</v>
          </cell>
          <cell r="O41">
            <v>117.14839670154366</v>
          </cell>
          <cell r="P41">
            <v>116.93348198037059</v>
          </cell>
          <cell r="Q41">
            <v>118.77720070162653</v>
          </cell>
          <cell r="R41">
            <v>118.34169253851525</v>
          </cell>
          <cell r="S41">
            <v>119.22088623003258</v>
          </cell>
          <cell r="T41">
            <v>119.74243296094858</v>
          </cell>
          <cell r="U41">
            <v>118.92845992192326</v>
          </cell>
          <cell r="V41">
            <v>119.38545326430524</v>
          </cell>
          <cell r="W41">
            <v>122.76224047820605</v>
          </cell>
          <cell r="X41">
            <v>123.27481179428521</v>
          </cell>
          <cell r="Y41">
            <v>123.1238038034866</v>
          </cell>
          <cell r="Z41">
            <v>124.82683908526153</v>
          </cell>
          <cell r="AA41">
            <v>124.10309244118129</v>
          </cell>
          <cell r="AB41">
            <v>125.64332936172829</v>
          </cell>
          <cell r="AC41">
            <v>126.13641286737131</v>
          </cell>
          <cell r="AD41">
            <v>126.68496473733234</v>
          </cell>
          <cell r="AE41">
            <v>126.92710156442502</v>
          </cell>
          <cell r="AF41">
            <v>125.26397419932644</v>
          </cell>
          <cell r="AG41">
            <v>131.74334402162739</v>
          </cell>
          <cell r="AH41">
            <v>131.06182287455343</v>
          </cell>
          <cell r="AI41">
            <v>132.07460167815336</v>
          </cell>
          <cell r="AJ41">
            <v>130.06939995176973</v>
          </cell>
          <cell r="AK41">
            <v>130.73716504847036</v>
          </cell>
          <cell r="AL41">
            <v>131.90509786038842</v>
          </cell>
          <cell r="AM41">
            <v>134.26512722185186</v>
          </cell>
          <cell r="AN41">
            <v>132.63310034593363</v>
          </cell>
          <cell r="AR41">
            <v>134.8485678436233</v>
          </cell>
          <cell r="AS41">
            <v>133.90796078839446</v>
          </cell>
          <cell r="AT41">
            <v>132.5184010378197</v>
          </cell>
          <cell r="AU41">
            <v>132.32314870030467</v>
          </cell>
          <cell r="AV41">
            <v>132.40013604933253</v>
          </cell>
          <cell r="AW41">
            <v>132.94636654090925</v>
          </cell>
          <cell r="AX41">
            <v>133.17456408601723</v>
          </cell>
          <cell r="AY41">
            <v>132.34363501921425</v>
          </cell>
          <cell r="AZ41">
            <v>130.39515389426808</v>
          </cell>
          <cell r="BA41">
            <v>129.8806537214079</v>
          </cell>
          <cell r="BB41">
            <v>133.80969582636629</v>
          </cell>
          <cell r="BC41">
            <v>131.47920284535314</v>
          </cell>
          <cell r="BG41">
            <v>133.63592309001677</v>
          </cell>
          <cell r="BH41">
            <v>130.73341977903823</v>
          </cell>
          <cell r="BI41">
            <v>133.92898854102992</v>
          </cell>
          <cell r="BJ41">
            <v>133.2547552264831</v>
          </cell>
          <cell r="BK41">
            <v>134.00922427642459</v>
          </cell>
          <cell r="BL41">
            <v>134.22559298637145</v>
          </cell>
          <cell r="BM41">
            <v>135.82903623043342</v>
          </cell>
          <cell r="BN41">
            <v>137.47867108650479</v>
          </cell>
          <cell r="BO41">
            <v>136.46597671613523</v>
          </cell>
          <cell r="BP41">
            <v>136.73553115360704</v>
          </cell>
          <cell r="BQ41">
            <v>137.66235999393251</v>
          </cell>
          <cell r="BR41">
            <v>135.93277461806539</v>
          </cell>
          <cell r="BV41">
            <v>139.69415137262519</v>
          </cell>
          <cell r="BW41">
            <v>142.19640577381827</v>
          </cell>
          <cell r="BX41">
            <v>141.60129543010927</v>
          </cell>
          <cell r="BY41">
            <v>142.7450011169629</v>
          </cell>
          <cell r="BZ41">
            <v>143.89347159614539</v>
          </cell>
          <cell r="CA41">
            <v>144.06559096940953</v>
          </cell>
          <cell r="CB41">
            <v>145.86224267286673</v>
          </cell>
          <cell r="CC41">
            <v>143.14371488974106</v>
          </cell>
          <cell r="CD41">
            <v>143.05750294129268</v>
          </cell>
          <cell r="CE41">
            <v>143.13710584340615</v>
          </cell>
          <cell r="CF41">
            <v>139.09663540100988</v>
          </cell>
          <cell r="CG41">
            <v>136.36226838696325</v>
          </cell>
          <cell r="CK41">
            <v>138.2214686900125</v>
          </cell>
          <cell r="CL41">
            <v>137.3433715001413</v>
          </cell>
          <cell r="CM41">
            <v>137.94231095224006</v>
          </cell>
          <cell r="CN41">
            <v>136.50523821881771</v>
          </cell>
          <cell r="CO41">
            <v>137.29944461503803</v>
          </cell>
          <cell r="CP41">
            <v>137.38401011963535</v>
          </cell>
          <cell r="CQ41">
            <v>136.46817455321636</v>
          </cell>
          <cell r="CR41">
            <v>135.07765490098123</v>
          </cell>
          <cell r="CS41">
            <v>135.56024207449735</v>
          </cell>
          <cell r="CT41">
            <v>134.49764392987058</v>
          </cell>
          <cell r="CU41">
            <v>134.33977485633929</v>
          </cell>
          <cell r="CV41">
            <v>134.7958063754902</v>
          </cell>
        </row>
        <row r="42">
          <cell r="A42" t="str">
            <v>01.1.4.1</v>
          </cell>
          <cell r="B42" t="str">
            <v>Mælk</v>
          </cell>
          <cell r="E42">
            <v>128.9253244707912</v>
          </cell>
          <cell r="F42">
            <v>126.38516154670882</v>
          </cell>
          <cell r="G42">
            <v>122.06017632995193</v>
          </cell>
          <cell r="H42">
            <v>120.65042290096513</v>
          </cell>
          <cell r="I42">
            <v>119.8304464600137</v>
          </cell>
          <cell r="J42">
            <v>118.76749744603501</v>
          </cell>
          <cell r="K42">
            <v>114.80733116979094</v>
          </cell>
          <cell r="L42">
            <v>113.00036150259372</v>
          </cell>
          <cell r="M42">
            <v>112.93978152843989</v>
          </cell>
          <cell r="N42">
            <v>113.19020679224109</v>
          </cell>
          <cell r="O42">
            <v>113.21224639494314</v>
          </cell>
          <cell r="P42">
            <v>112.43569697374789</v>
          </cell>
          <cell r="Q42">
            <v>118.14537896928103</v>
          </cell>
          <cell r="R42">
            <v>118.66920704450956</v>
          </cell>
          <cell r="S42">
            <v>119.07697930462129</v>
          </cell>
          <cell r="T42">
            <v>118.52177105688062</v>
          </cell>
          <cell r="U42">
            <v>117.68405650336911</v>
          </cell>
          <cell r="V42">
            <v>118.11949277487224</v>
          </cell>
          <cell r="W42">
            <v>122.86108998395054</v>
          </cell>
          <cell r="X42">
            <v>124.97768688136382</v>
          </cell>
          <cell r="Y42">
            <v>125.01840915050806</v>
          </cell>
          <cell r="Z42">
            <v>125.22422918964786</v>
          </cell>
          <cell r="AA42">
            <v>123.91267776282861</v>
          </cell>
          <cell r="AB42">
            <v>124.57019552741568</v>
          </cell>
          <cell r="AC42">
            <v>124.37109162921662</v>
          </cell>
          <cell r="AD42">
            <v>123.92835737399523</v>
          </cell>
          <cell r="AE42">
            <v>123.67282730810977</v>
          </cell>
          <cell r="AF42">
            <v>122.93030099919513</v>
          </cell>
          <cell r="AG42">
            <v>134.98918861605262</v>
          </cell>
          <cell r="AH42">
            <v>134.04727039941778</v>
          </cell>
          <cell r="AI42">
            <v>132.70100735084802</v>
          </cell>
          <cell r="AJ42">
            <v>132.45575814445922</v>
          </cell>
          <cell r="AK42">
            <v>132.85362828053917</v>
          </cell>
          <cell r="AL42">
            <v>133.25351165137596</v>
          </cell>
          <cell r="AM42">
            <v>134.70922904572373</v>
          </cell>
          <cell r="AN42">
            <v>135.23634662984477</v>
          </cell>
          <cell r="AR42">
            <v>132.15643431579144</v>
          </cell>
          <cell r="AS42">
            <v>128.81860984711767</v>
          </cell>
          <cell r="AT42">
            <v>128.85231254303929</v>
          </cell>
          <cell r="AU42">
            <v>127.119582892653</v>
          </cell>
          <cell r="AV42">
            <v>127.381158960908</v>
          </cell>
          <cell r="AW42">
            <v>128.5112898107221</v>
          </cell>
          <cell r="AX42">
            <v>124.58685447043</v>
          </cell>
          <cell r="AY42">
            <v>123.29548570147314</v>
          </cell>
          <cell r="AZ42">
            <v>121.93176354443307</v>
          </cell>
          <cell r="BA42">
            <v>121.14047130248737</v>
          </cell>
          <cell r="BB42">
            <v>126.92747207075259</v>
          </cell>
          <cell r="BC42">
            <v>122.32945468827636</v>
          </cell>
          <cell r="BG42">
            <v>128.61450540981545</v>
          </cell>
          <cell r="BH42">
            <v>126.33543915350695</v>
          </cell>
          <cell r="BI42">
            <v>129.43430249879788</v>
          </cell>
          <cell r="BJ42">
            <v>129.1422674474241</v>
          </cell>
          <cell r="BK42">
            <v>129.59239141827464</v>
          </cell>
          <cell r="BL42">
            <v>130.56087150111821</v>
          </cell>
          <cell r="BM42">
            <v>135.41274782186323</v>
          </cell>
          <cell r="BN42">
            <v>138.11159556392852</v>
          </cell>
          <cell r="BO42">
            <v>136.66467531864893</v>
          </cell>
          <cell r="BP42">
            <v>137.22565259826246</v>
          </cell>
          <cell r="BQ42">
            <v>139.59214765836816</v>
          </cell>
          <cell r="BR42">
            <v>135.59324558008208</v>
          </cell>
          <cell r="BV42">
            <v>143.49513320527578</v>
          </cell>
          <cell r="BW42">
            <v>146.91857644040567</v>
          </cell>
          <cell r="BX42">
            <v>145.55895554371534</v>
          </cell>
          <cell r="BY42">
            <v>146.44117709769026</v>
          </cell>
          <cell r="BZ42">
            <v>149.25303134700479</v>
          </cell>
          <cell r="CA42">
            <v>148.80451903301557</v>
          </cell>
          <cell r="CB42">
            <v>151.57555699907428</v>
          </cell>
          <cell r="CC42">
            <v>149.9788091785349</v>
          </cell>
          <cell r="CD42">
            <v>148.81322605323436</v>
          </cell>
          <cell r="CE42">
            <v>150.39436683131106</v>
          </cell>
          <cell r="CF42">
            <v>140.6425754341947</v>
          </cell>
          <cell r="CG42">
            <v>134.31287164156745</v>
          </cell>
          <cell r="CK42">
            <v>135.80016938764075</v>
          </cell>
          <cell r="CL42">
            <v>132.52024054376739</v>
          </cell>
          <cell r="CM42">
            <v>136.08647227932036</v>
          </cell>
          <cell r="CN42">
            <v>132.73493754492446</v>
          </cell>
          <cell r="CO42">
            <v>134.16312759360525</v>
          </cell>
          <cell r="CP42">
            <v>132.8921210198082</v>
          </cell>
          <cell r="CQ42">
            <v>132.72234992271322</v>
          </cell>
          <cell r="CR42">
            <v>132.53235871066084</v>
          </cell>
          <cell r="CS42">
            <v>129.27706722399256</v>
          </cell>
          <cell r="CT42">
            <v>128.83320900140669</v>
          </cell>
          <cell r="CU42">
            <v>128.63559369912673</v>
          </cell>
          <cell r="CV42">
            <v>133.5971532869743</v>
          </cell>
        </row>
        <row r="43">
          <cell r="A43" t="str">
            <v>01.1.4.3</v>
          </cell>
          <cell r="B43" t="str">
            <v>Andre mælkeprodukter</v>
          </cell>
          <cell r="E43">
            <v>119.33008258247767</v>
          </cell>
          <cell r="F43">
            <v>117.66521664587734</v>
          </cell>
          <cell r="G43">
            <v>116.91733010029384</v>
          </cell>
          <cell r="H43">
            <v>113.55238828694989</v>
          </cell>
          <cell r="I43">
            <v>113.55643960600304</v>
          </cell>
          <cell r="J43">
            <v>116.42858945051906</v>
          </cell>
          <cell r="K43">
            <v>115.93828137412095</v>
          </cell>
          <cell r="L43">
            <v>114.43068652189709</v>
          </cell>
          <cell r="M43">
            <v>114.2454443514294</v>
          </cell>
          <cell r="N43">
            <v>114.32070035964041</v>
          </cell>
          <cell r="O43">
            <v>114.06469843523985</v>
          </cell>
          <cell r="P43">
            <v>113.96882593611797</v>
          </cell>
          <cell r="Q43">
            <v>113.31547186497697</v>
          </cell>
          <cell r="R43">
            <v>112.37098324819594</v>
          </cell>
          <cell r="S43">
            <v>114.04790805255737</v>
          </cell>
          <cell r="T43">
            <v>115.14553558753842</v>
          </cell>
          <cell r="U43">
            <v>115.12639185654882</v>
          </cell>
          <cell r="V43">
            <v>119.22725528979511</v>
          </cell>
          <cell r="W43">
            <v>124.29629499487281</v>
          </cell>
          <cell r="X43">
            <v>121.75420995816776</v>
          </cell>
          <cell r="Y43">
            <v>123.52909025690167</v>
          </cell>
          <cell r="Z43">
            <v>123.22511357013794</v>
          </cell>
          <cell r="AA43">
            <v>123.35537086323471</v>
          </cell>
          <cell r="AB43">
            <v>124.41800753548866</v>
          </cell>
          <cell r="AC43">
            <v>125.42075401828919</v>
          </cell>
          <cell r="AD43">
            <v>126.23635808679145</v>
          </cell>
          <cell r="AE43">
            <v>125.60899799620928</v>
          </cell>
          <cell r="AF43">
            <v>123.11516628730777</v>
          </cell>
          <cell r="AG43">
            <v>127.60766452125306</v>
          </cell>
          <cell r="AH43">
            <v>129.56565859417867</v>
          </cell>
          <cell r="AI43">
            <v>132.43304553210862</v>
          </cell>
          <cell r="AJ43">
            <v>128.84967773782199</v>
          </cell>
          <cell r="AK43">
            <v>128.65857492729177</v>
          </cell>
          <cell r="AL43">
            <v>132.67287345119101</v>
          </cell>
          <cell r="AM43">
            <v>135.08619407161044</v>
          </cell>
          <cell r="AN43">
            <v>127.68566061031359</v>
          </cell>
          <cell r="AR43">
            <v>136.58208222411452</v>
          </cell>
          <cell r="AS43">
            <v>137.08906213430936</v>
          </cell>
          <cell r="AT43">
            <v>134.58591905503397</v>
          </cell>
          <cell r="AU43">
            <v>133.68260159046747</v>
          </cell>
          <cell r="AV43">
            <v>137.04407503704203</v>
          </cell>
          <cell r="AW43">
            <v>137.81070766614476</v>
          </cell>
          <cell r="AX43">
            <v>136.8772795348527</v>
          </cell>
          <cell r="AY43">
            <v>137.24188863152426</v>
          </cell>
          <cell r="AZ43">
            <v>136.54363048287701</v>
          </cell>
          <cell r="BA43">
            <v>133.32164818093861</v>
          </cell>
          <cell r="BB43">
            <v>138.81604645938583</v>
          </cell>
          <cell r="BC43">
            <v>134.58361735667086</v>
          </cell>
          <cell r="BG43">
            <v>134.8764120314901</v>
          </cell>
          <cell r="BH43">
            <v>132.427388402671</v>
          </cell>
          <cell r="BI43">
            <v>135.51025487243083</v>
          </cell>
          <cell r="BJ43">
            <v>134.70758283650292</v>
          </cell>
          <cell r="BK43">
            <v>136.86735291151356</v>
          </cell>
          <cell r="BL43">
            <v>138.25980750559552</v>
          </cell>
          <cell r="BM43">
            <v>138.95562277671067</v>
          </cell>
          <cell r="BN43">
            <v>140.53842749946952</v>
          </cell>
          <cell r="BO43">
            <v>141.58879936458666</v>
          </cell>
          <cell r="BP43">
            <v>140.33412482347009</v>
          </cell>
          <cell r="BQ43">
            <v>140.82146189365622</v>
          </cell>
          <cell r="BR43">
            <v>138.45940903684016</v>
          </cell>
          <cell r="BV43">
            <v>145.17774709935665</v>
          </cell>
          <cell r="BW43">
            <v>144.79767206604586</v>
          </cell>
          <cell r="BX43">
            <v>146.02311146333656</v>
          </cell>
          <cell r="BY43">
            <v>145.09425954891515</v>
          </cell>
          <cell r="BZ43">
            <v>147.69380167174467</v>
          </cell>
          <cell r="CA43">
            <v>146.15512341989589</v>
          </cell>
          <cell r="CB43">
            <v>146.5666981931646</v>
          </cell>
          <cell r="CC43">
            <v>145.8328539137807</v>
          </cell>
          <cell r="CD43">
            <v>145.2143356178122</v>
          </cell>
          <cell r="CE43">
            <v>140.97028762206841</v>
          </cell>
          <cell r="CF43">
            <v>140.63403173621353</v>
          </cell>
          <cell r="CG43">
            <v>140.29692558767329</v>
          </cell>
          <cell r="CK43">
            <v>141.77835780861176</v>
          </cell>
          <cell r="CL43">
            <v>138.91424780084898</v>
          </cell>
          <cell r="CM43">
            <v>138.41562681604785</v>
          </cell>
          <cell r="CN43">
            <v>137.99684306630002</v>
          </cell>
          <cell r="CO43">
            <v>139.60159279272321</v>
          </cell>
          <cell r="CP43">
            <v>139.10586508314202</v>
          </cell>
          <cell r="CQ43">
            <v>138.15171799968468</v>
          </cell>
          <cell r="CR43">
            <v>138.13032501256768</v>
          </cell>
          <cell r="CS43">
            <v>138.86513273876193</v>
          </cell>
          <cell r="CT43">
            <v>136.95904793748241</v>
          </cell>
          <cell r="CU43">
            <v>137.51459532563996</v>
          </cell>
          <cell r="CV43">
            <v>136.72198929583391</v>
          </cell>
        </row>
        <row r="44">
          <cell r="A44" t="str">
            <v>01.1.4.4</v>
          </cell>
          <cell r="B44" t="str">
            <v>Ost</v>
          </cell>
          <cell r="E44">
            <v>119.47253619195672</v>
          </cell>
          <cell r="F44">
            <v>119.32027305901016</v>
          </cell>
          <cell r="G44">
            <v>118.6578381703071</v>
          </cell>
          <cell r="H44">
            <v>119.42040018348598</v>
          </cell>
          <cell r="I44">
            <v>117.56731474022527</v>
          </cell>
          <cell r="J44">
            <v>117.44874360998753</v>
          </cell>
          <cell r="K44">
            <v>117.86371731161709</v>
          </cell>
          <cell r="L44">
            <v>118.39230355024725</v>
          </cell>
          <cell r="M44">
            <v>117.66927442019258</v>
          </cell>
          <cell r="N44">
            <v>118.1991668628383</v>
          </cell>
          <cell r="O44">
            <v>115.67007143034668</v>
          </cell>
          <cell r="P44">
            <v>115.67749331919498</v>
          </cell>
          <cell r="Q44">
            <v>116.49761611767914</v>
          </cell>
          <cell r="R44">
            <v>114.8311334231791</v>
          </cell>
          <cell r="S44">
            <v>116.20625875142062</v>
          </cell>
          <cell r="T44">
            <v>117.66906204167665</v>
          </cell>
          <cell r="U44">
            <v>116.45187497078659</v>
          </cell>
          <cell r="V44">
            <v>114.98348012508035</v>
          </cell>
          <cell r="W44">
            <v>115.96895790975377</v>
          </cell>
          <cell r="X44">
            <v>117.21680935339212</v>
          </cell>
          <cell r="Y44">
            <v>117.17126254017953</v>
          </cell>
          <cell r="Z44">
            <v>120.66204227165585</v>
          </cell>
          <cell r="AA44">
            <v>120.43385943668557</v>
          </cell>
          <cell r="AB44">
            <v>122.57107961888799</v>
          </cell>
          <cell r="AC44">
            <v>123.34500201572338</v>
          </cell>
          <cell r="AD44">
            <v>124.20715355877256</v>
          </cell>
          <cell r="AE44">
            <v>125.91054408399074</v>
          </cell>
          <cell r="AF44">
            <v>123.53889843246002</v>
          </cell>
          <cell r="AG44">
            <v>127.78988251662061</v>
          </cell>
          <cell r="AH44">
            <v>127.27166638736027</v>
          </cell>
          <cell r="AI44">
            <v>128.52112641660611</v>
          </cell>
          <cell r="AJ44">
            <v>125.81754880160092</v>
          </cell>
          <cell r="AK44">
            <v>127.33335261904976</v>
          </cell>
          <cell r="AL44">
            <v>127.60681002761973</v>
          </cell>
          <cell r="AM44">
            <v>130.81272714912413</v>
          </cell>
          <cell r="AN44">
            <v>131.00065018068642</v>
          </cell>
          <cell r="AR44">
            <v>132.27211739413264</v>
          </cell>
          <cell r="AS44">
            <v>132.33711771319548</v>
          </cell>
          <cell r="AT44">
            <v>130.21983269488055</v>
          </cell>
          <cell r="AU44">
            <v>131.50914409152836</v>
          </cell>
          <cell r="AV44">
            <v>128.90255984672126</v>
          </cell>
          <cell r="AW44">
            <v>128.97778368534631</v>
          </cell>
          <cell r="AX44">
            <v>133.75758130889841</v>
          </cell>
          <cell r="AY44">
            <v>132.59788171298797</v>
          </cell>
          <cell r="AZ44">
            <v>128.61339724910789</v>
          </cell>
          <cell r="BA44">
            <v>130.23388486347127</v>
          </cell>
          <cell r="BB44">
            <v>131.21570091666968</v>
          </cell>
          <cell r="BC44">
            <v>131.91434325518387</v>
          </cell>
          <cell r="BG44">
            <v>131.77121117782656</v>
          </cell>
          <cell r="BH44">
            <v>128.34512696566992</v>
          </cell>
          <cell r="BI44">
            <v>131.39127072324212</v>
          </cell>
          <cell r="BJ44">
            <v>130.88673801845567</v>
          </cell>
          <cell r="BK44">
            <v>130.83712878257222</v>
          </cell>
          <cell r="BL44">
            <v>129.48877667990064</v>
          </cell>
          <cell r="BM44">
            <v>130.02935797703481</v>
          </cell>
          <cell r="BN44">
            <v>130.42746468037339</v>
          </cell>
          <cell r="BO44">
            <v>129.24710982109735</v>
          </cell>
          <cell r="BP44">
            <v>129.77215241366778</v>
          </cell>
          <cell r="BQ44">
            <v>130.22013451292958</v>
          </cell>
          <cell r="BR44">
            <v>131.77272750510863</v>
          </cell>
          <cell r="BV44">
            <v>130.48435119888111</v>
          </cell>
          <cell r="BW44">
            <v>134.26899193575761</v>
          </cell>
          <cell r="BX44">
            <v>132.97403154159028</v>
          </cell>
          <cell r="BY44">
            <v>136.01986089751202</v>
          </cell>
          <cell r="BZ44">
            <v>135.38968915668482</v>
          </cell>
          <cell r="CA44">
            <v>136.83773193668441</v>
          </cell>
          <cell r="CB44">
            <v>139.50884304229459</v>
          </cell>
          <cell r="CC44">
            <v>133.14308700302823</v>
          </cell>
          <cell r="CD44">
            <v>133.81604749292111</v>
          </cell>
          <cell r="CE44">
            <v>135.44020492744204</v>
          </cell>
          <cell r="CF44">
            <v>132.91430743562009</v>
          </cell>
          <cell r="CG44">
            <v>131.21659082245353</v>
          </cell>
          <cell r="CK44">
            <v>133.57545259786357</v>
          </cell>
          <cell r="CL44">
            <v>134.98823250193536</v>
          </cell>
          <cell r="CM44">
            <v>135.02279123524866</v>
          </cell>
          <cell r="CN44">
            <v>133.66994669446916</v>
          </cell>
          <cell r="CO44">
            <v>133.96702200903556</v>
          </cell>
          <cell r="CP44">
            <v>135.29653410772551</v>
          </cell>
          <cell r="CQ44">
            <v>133.53345408983154</v>
          </cell>
          <cell r="CR44">
            <v>130.38341861378976</v>
          </cell>
          <cell r="CS44">
            <v>133.25732976699092</v>
          </cell>
          <cell r="CT44">
            <v>131.98228905867992</v>
          </cell>
          <cell r="CU44">
            <v>132.01938046440904</v>
          </cell>
          <cell r="CV44">
            <v>130.43421812567451</v>
          </cell>
        </row>
        <row r="45">
          <cell r="A45" t="str">
            <v>01.1.4.5</v>
          </cell>
          <cell r="B45" t="str">
            <v>Æg</v>
          </cell>
          <cell r="E45">
            <v>143.65001061335957</v>
          </cell>
          <cell r="F45">
            <v>143.85098012649769</v>
          </cell>
          <cell r="G45">
            <v>143.2591636810225</v>
          </cell>
          <cell r="H45">
            <v>143.18402409419767</v>
          </cell>
          <cell r="I45">
            <v>144.02613634236317</v>
          </cell>
          <cell r="J45">
            <v>138.06897861923531</v>
          </cell>
          <cell r="K45">
            <v>142.42522199098656</v>
          </cell>
          <cell r="L45">
            <v>143.28869883645302</v>
          </cell>
          <cell r="M45">
            <v>139.16772785180891</v>
          </cell>
          <cell r="N45">
            <v>138.86248599340757</v>
          </cell>
          <cell r="O45">
            <v>136.25606963483438</v>
          </cell>
          <cell r="P45">
            <v>136.64329652665677</v>
          </cell>
          <cell r="Q45">
            <v>136.89266197785463</v>
          </cell>
          <cell r="R45">
            <v>140.25701377127632</v>
          </cell>
          <cell r="S45">
            <v>138.11159077253447</v>
          </cell>
          <cell r="T45">
            <v>136.35279142182853</v>
          </cell>
          <cell r="U45">
            <v>135.20950678031062</v>
          </cell>
          <cell r="V45">
            <v>133.84013343681568</v>
          </cell>
          <cell r="W45">
            <v>138.14722679693296</v>
          </cell>
          <cell r="X45">
            <v>138.62688448887039</v>
          </cell>
          <cell r="Y45">
            <v>131.73876524664007</v>
          </cell>
          <cell r="Z45">
            <v>136.18674081331505</v>
          </cell>
          <cell r="AA45">
            <v>132.81775540019018</v>
          </cell>
          <cell r="AB45">
            <v>135.9517019310176</v>
          </cell>
          <cell r="AC45">
            <v>136.03299825713816</v>
          </cell>
          <cell r="AD45">
            <v>137.75602316370367</v>
          </cell>
          <cell r="AE45">
            <v>135.58772244644535</v>
          </cell>
          <cell r="AF45">
            <v>136.52756744815233</v>
          </cell>
          <cell r="AG45">
            <v>139.07825692298914</v>
          </cell>
          <cell r="AH45">
            <v>130.92690587659615</v>
          </cell>
          <cell r="AI45">
            <v>133.52605625382165</v>
          </cell>
          <cell r="AJ45">
            <v>133.38405927847094</v>
          </cell>
          <cell r="AK45">
            <v>133.57331029181407</v>
          </cell>
          <cell r="AL45">
            <v>133.06954417661271</v>
          </cell>
          <cell r="AM45">
            <v>134.34932620881901</v>
          </cell>
          <cell r="AN45">
            <v>133.92648394251242</v>
          </cell>
          <cell r="AR45">
            <v>138.46867483195493</v>
          </cell>
          <cell r="AS45">
            <v>137.61388637480326</v>
          </cell>
          <cell r="AT45">
            <v>137.49164460385271</v>
          </cell>
          <cell r="AU45">
            <v>138.59114281270561</v>
          </cell>
          <cell r="AV45">
            <v>139.25862829576965</v>
          </cell>
          <cell r="AW45">
            <v>139.06171482402905</v>
          </cell>
          <cell r="AX45">
            <v>138.67903531955878</v>
          </cell>
          <cell r="AY45">
            <v>137.39230842597308</v>
          </cell>
          <cell r="AZ45">
            <v>137.96271347986098</v>
          </cell>
          <cell r="BA45">
            <v>137.68290630085394</v>
          </cell>
          <cell r="BB45">
            <v>142.17639424603342</v>
          </cell>
          <cell r="BC45">
            <v>141.0765773127132</v>
          </cell>
          <cell r="BG45">
            <v>143.89469939921133</v>
          </cell>
          <cell r="BH45">
            <v>140.04031694622736</v>
          </cell>
          <cell r="BI45">
            <v>144.29862554122249</v>
          </cell>
          <cell r="BJ45">
            <v>141.88328787795854</v>
          </cell>
          <cell r="BK45">
            <v>143.2126879325314</v>
          </cell>
          <cell r="BL45">
            <v>144.33638396009027</v>
          </cell>
          <cell r="BM45">
            <v>141.38203992908589</v>
          </cell>
          <cell r="BN45">
            <v>144.94906872109345</v>
          </cell>
          <cell r="BO45">
            <v>140.29063515523822</v>
          </cell>
          <cell r="BP45">
            <v>142.80455480994641</v>
          </cell>
          <cell r="BQ45">
            <v>141.836399416348</v>
          </cell>
          <cell r="BR45">
            <v>135.44005181472517</v>
          </cell>
          <cell r="BV45">
            <v>138.91991859861793</v>
          </cell>
          <cell r="BW45">
            <v>140.4552126913276</v>
          </cell>
          <cell r="BX45">
            <v>140.50698944011953</v>
          </cell>
          <cell r="BY45">
            <v>139.73142777685686</v>
          </cell>
          <cell r="BZ45">
            <v>138.85921825410765</v>
          </cell>
          <cell r="CA45">
            <v>140.33163695008983</v>
          </cell>
          <cell r="CB45">
            <v>138.51415507600751</v>
          </cell>
          <cell r="CC45">
            <v>143.21351934702975</v>
          </cell>
          <cell r="CD45">
            <v>145.00236304680621</v>
          </cell>
          <cell r="CE45">
            <v>145.34140693585681</v>
          </cell>
          <cell r="CF45">
            <v>143.94970281665078</v>
          </cell>
          <cell r="CG45">
            <v>142.32048830584935</v>
          </cell>
          <cell r="CK45">
            <v>144.12645203547689</v>
          </cell>
          <cell r="CL45">
            <v>146.59336156287722</v>
          </cell>
          <cell r="CM45">
            <v>143.50259977687713</v>
          </cell>
          <cell r="CN45">
            <v>144.83854398358167</v>
          </cell>
          <cell r="CO45">
            <v>143.45561257278266</v>
          </cell>
          <cell r="CP45">
            <v>144.07555530654471</v>
          </cell>
          <cell r="CQ45">
            <v>144.61123846660163</v>
          </cell>
          <cell r="CR45">
            <v>143.22097109879275</v>
          </cell>
          <cell r="CS45">
            <v>144.36071784767961</v>
          </cell>
          <cell r="CT45">
            <v>144.73464619531376</v>
          </cell>
          <cell r="CU45">
            <v>141.90441714970265</v>
          </cell>
          <cell r="CV45">
            <v>140.59303003172354</v>
          </cell>
        </row>
        <row r="46">
          <cell r="A46" t="str">
            <v>01.1.5</v>
          </cell>
          <cell r="B46" t="str">
            <v>Smør, spiseolie og margarine</v>
          </cell>
          <cell r="E46">
            <v>131.63909751787278</v>
          </cell>
          <cell r="F46">
            <v>130.26029729244414</v>
          </cell>
          <cell r="G46">
            <v>130.3162839907553</v>
          </cell>
          <cell r="H46">
            <v>129.72921448782924</v>
          </cell>
          <cell r="I46">
            <v>129.49975008488849</v>
          </cell>
          <cell r="J46">
            <v>130.15793228718454</v>
          </cell>
          <cell r="K46">
            <v>129.56103666264451</v>
          </cell>
          <cell r="L46">
            <v>127.87442332383195</v>
          </cell>
          <cell r="M46">
            <v>129.2432277183724</v>
          </cell>
          <cell r="N46">
            <v>127.76860452220984</v>
          </cell>
          <cell r="O46">
            <v>125.45911441281761</v>
          </cell>
          <cell r="P46">
            <v>129.30104730519588</v>
          </cell>
          <cell r="Q46">
            <v>130.20956407427971</v>
          </cell>
          <cell r="R46">
            <v>127.1367512480561</v>
          </cell>
          <cell r="S46">
            <v>128.64537933474008</v>
          </cell>
          <cell r="T46">
            <v>129.193698534492</v>
          </cell>
          <cell r="U46">
            <v>127.21334886271271</v>
          </cell>
          <cell r="V46">
            <v>128.65299758575955</v>
          </cell>
          <cell r="W46">
            <v>131.71897021533007</v>
          </cell>
          <cell r="X46">
            <v>137.25449620963155</v>
          </cell>
          <cell r="Y46">
            <v>141.09649214336335</v>
          </cell>
          <cell r="Z46">
            <v>140.12852336341683</v>
          </cell>
          <cell r="AA46">
            <v>140.17347228507282</v>
          </cell>
          <cell r="AB46">
            <v>141.1914974873612</v>
          </cell>
          <cell r="AC46">
            <v>141.31608658832528</v>
          </cell>
          <cell r="AD46">
            <v>143.59908054952155</v>
          </cell>
          <cell r="AE46">
            <v>142.62928510694928</v>
          </cell>
          <cell r="AF46">
            <v>144.85819658954179</v>
          </cell>
          <cell r="AG46">
            <v>142.90585660845261</v>
          </cell>
          <cell r="AH46">
            <v>145.25146666902418</v>
          </cell>
          <cell r="AI46">
            <v>151.51415451843931</v>
          </cell>
          <cell r="AJ46">
            <v>150.1476921742549</v>
          </cell>
          <cell r="AK46">
            <v>150.32985811484104</v>
          </cell>
          <cell r="AL46">
            <v>170.35182136583148</v>
          </cell>
          <cell r="AM46">
            <v>172.7640662051019</v>
          </cell>
          <cell r="AN46">
            <v>171.18758643973712</v>
          </cell>
          <cell r="AR46">
            <v>172.74474678766202</v>
          </cell>
          <cell r="AS46">
            <v>172.90350870633839</v>
          </cell>
          <cell r="AT46">
            <v>169.98886809762476</v>
          </cell>
          <cell r="AU46">
            <v>171.00247091388968</v>
          </cell>
          <cell r="AV46">
            <v>169.17750769690664</v>
          </cell>
          <cell r="AW46">
            <v>164.84260189403247</v>
          </cell>
          <cell r="AX46">
            <v>166.90610381950265</v>
          </cell>
          <cell r="AY46">
            <v>164.95027590893341</v>
          </cell>
          <cell r="AZ46">
            <v>164.95108063257553</v>
          </cell>
          <cell r="BA46">
            <v>165.00351913399513</v>
          </cell>
          <cell r="BB46">
            <v>170.77336756632343</v>
          </cell>
          <cell r="BC46">
            <v>169.39263038572534</v>
          </cell>
          <cell r="BG46">
            <v>153.87168813031428</v>
          </cell>
          <cell r="BH46">
            <v>150.65746439607526</v>
          </cell>
          <cell r="BI46">
            <v>152.27352040938825</v>
          </cell>
          <cell r="BJ46">
            <v>152.09552025288264</v>
          </cell>
          <cell r="BK46">
            <v>151.70010089099631</v>
          </cell>
          <cell r="BL46">
            <v>154.61272982370397</v>
          </cell>
          <cell r="BM46">
            <v>156.8876259123976</v>
          </cell>
          <cell r="BN46">
            <v>153.93163410653119</v>
          </cell>
          <cell r="BO46">
            <v>153.89236881255485</v>
          </cell>
          <cell r="BP46">
            <v>155.06830457774061</v>
          </cell>
          <cell r="BQ46">
            <v>151.19255708759664</v>
          </cell>
          <cell r="BR46">
            <v>151.82488444391467</v>
          </cell>
          <cell r="BV46">
            <v>153.15905043847764</v>
          </cell>
          <cell r="BW46">
            <v>152.38763671173717</v>
          </cell>
          <cell r="BX46">
            <v>159.01734544739918</v>
          </cell>
          <cell r="BY46">
            <v>153.90392936494624</v>
          </cell>
          <cell r="BZ46">
            <v>155.80469144724051</v>
          </cell>
          <cell r="CA46">
            <v>158.124545334782</v>
          </cell>
          <cell r="CB46">
            <v>156.16692251080721</v>
          </cell>
          <cell r="CC46">
            <v>160.98388933582433</v>
          </cell>
          <cell r="CD46">
            <v>155.86028323981563</v>
          </cell>
          <cell r="CE46">
            <v>156.51723583552845</v>
          </cell>
          <cell r="CF46">
            <v>153.34640283314184</v>
          </cell>
          <cell r="CG46">
            <v>150.57987893790758</v>
          </cell>
          <cell r="CK46">
            <v>158.27246787071931</v>
          </cell>
          <cell r="CL46">
            <v>150.13579648704413</v>
          </cell>
          <cell r="CM46">
            <v>152.02716517844905</v>
          </cell>
          <cell r="CN46">
            <v>159.20189417357028</v>
          </cell>
          <cell r="CO46">
            <v>159.73391842702063</v>
          </cell>
          <cell r="CP46">
            <v>158.722168923608</v>
          </cell>
          <cell r="CQ46">
            <v>161.83000590453537</v>
          </cell>
          <cell r="CR46">
            <v>159.41273342980978</v>
          </cell>
          <cell r="CS46">
            <v>158.95482303255611</v>
          </cell>
          <cell r="CT46">
            <v>157.27530989022287</v>
          </cell>
          <cell r="CU46">
            <v>158.95541931098012</v>
          </cell>
          <cell r="CV46">
            <v>151.99234800090557</v>
          </cell>
        </row>
        <row r="47">
          <cell r="A47" t="str">
            <v>01.1.6</v>
          </cell>
          <cell r="B47" t="str">
            <v>Frugt</v>
          </cell>
          <cell r="E47">
            <v>118.62191185255583</v>
          </cell>
          <cell r="F47">
            <v>118.11508465312885</v>
          </cell>
          <cell r="G47">
            <v>118.1691356566962</v>
          </cell>
          <cell r="H47">
            <v>120.75071622355904</v>
          </cell>
          <cell r="I47">
            <v>119.66016166485876</v>
          </cell>
          <cell r="J47">
            <v>119.65636753593047</v>
          </cell>
          <cell r="K47">
            <v>117.12017831452857</v>
          </cell>
          <cell r="L47">
            <v>114.48826801435051</v>
          </cell>
          <cell r="M47">
            <v>116.51117947081565</v>
          </cell>
          <cell r="N47">
            <v>116.3974547062797</v>
          </cell>
          <cell r="O47">
            <v>114.86515585276574</v>
          </cell>
          <cell r="P47">
            <v>115.48839575650946</v>
          </cell>
          <cell r="Q47">
            <v>114.58016634200737</v>
          </cell>
          <cell r="R47">
            <v>112.42608572663779</v>
          </cell>
          <cell r="S47">
            <v>113.1721745818859</v>
          </cell>
          <cell r="T47">
            <v>115.09369918698549</v>
          </cell>
          <cell r="U47">
            <v>112.97749304848585</v>
          </cell>
          <cell r="V47">
            <v>115.93726670468557</v>
          </cell>
          <cell r="W47">
            <v>120.91474073098111</v>
          </cell>
          <cell r="X47">
            <v>120.02264384757827</v>
          </cell>
          <cell r="Y47">
            <v>117.95634576009903</v>
          </cell>
          <cell r="Z47">
            <v>115.92027573669829</v>
          </cell>
          <cell r="AA47">
            <v>117.0281049246675</v>
          </cell>
          <cell r="AB47">
            <v>117.28355438069671</v>
          </cell>
          <cell r="AC47">
            <v>114.50727101734002</v>
          </cell>
          <cell r="AD47">
            <v>120.11983187747946</v>
          </cell>
          <cell r="AE47">
            <v>119.39985130468155</v>
          </cell>
          <cell r="AF47">
            <v>119.09167187410384</v>
          </cell>
          <cell r="AG47">
            <v>117.71657986519708</v>
          </cell>
          <cell r="AH47">
            <v>117.45613915143923</v>
          </cell>
          <cell r="AI47">
            <v>116.98638309248206</v>
          </cell>
          <cell r="AJ47">
            <v>112.95004516703955</v>
          </cell>
          <cell r="AK47">
            <v>112.97489390446385</v>
          </cell>
          <cell r="AL47">
            <v>114.16427096181424</v>
          </cell>
          <cell r="AM47">
            <v>116.98184828908389</v>
          </cell>
          <cell r="AN47">
            <v>115.52753945242647</v>
          </cell>
          <cell r="AR47">
            <v>115.31445466004178</v>
          </cell>
          <cell r="AS47">
            <v>117.77076418656544</v>
          </cell>
          <cell r="AT47">
            <v>112.54727610119544</v>
          </cell>
          <cell r="AU47">
            <v>113.24521882282313</v>
          </cell>
          <cell r="AV47">
            <v>113.47794410478959</v>
          </cell>
          <cell r="AW47">
            <v>113.51359187987474</v>
          </cell>
          <cell r="AX47">
            <v>112.23742468698353</v>
          </cell>
          <cell r="AY47">
            <v>113.65383339027289</v>
          </cell>
          <cell r="AZ47">
            <v>113.18405604663016</v>
          </cell>
          <cell r="BA47">
            <v>114.83582365226073</v>
          </cell>
          <cell r="BB47">
            <v>116.91392436341944</v>
          </cell>
          <cell r="BC47">
            <v>119.49383684601671</v>
          </cell>
          <cell r="BG47">
            <v>118.03150572161621</v>
          </cell>
          <cell r="BH47">
            <v>118.83541922097471</v>
          </cell>
          <cell r="BI47">
            <v>118.64619759917065</v>
          </cell>
          <cell r="BJ47">
            <v>118.98440786224664</v>
          </cell>
          <cell r="BK47">
            <v>119.49497983196549</v>
          </cell>
          <cell r="BL47">
            <v>118.35162020118368</v>
          </cell>
          <cell r="BM47">
            <v>115.27542711994479</v>
          </cell>
          <cell r="BN47">
            <v>116.57742795991754</v>
          </cell>
          <cell r="BO47">
            <v>115.97274312140172</v>
          </cell>
          <cell r="BP47">
            <v>119.27063992026567</v>
          </cell>
          <cell r="BQ47">
            <v>119.13167165783031</v>
          </cell>
          <cell r="BR47">
            <v>121.3959798216672</v>
          </cell>
          <cell r="BV47">
            <v>119.45630466061466</v>
          </cell>
          <cell r="BW47">
            <v>117.59150430103803</v>
          </cell>
          <cell r="BX47">
            <v>118.36384755772166</v>
          </cell>
          <cell r="BY47">
            <v>119.17753383931876</v>
          </cell>
          <cell r="BZ47">
            <v>118.52924424147714</v>
          </cell>
          <cell r="CA47">
            <v>118.29109313064842</v>
          </cell>
          <cell r="CB47">
            <v>118.05869951563797</v>
          </cell>
          <cell r="CC47">
            <v>118.70209945154603</v>
          </cell>
          <cell r="CD47">
            <v>122.03918123500236</v>
          </cell>
          <cell r="CE47">
            <v>123.18964647979499</v>
          </cell>
          <cell r="CF47">
            <v>127.71462167740236</v>
          </cell>
          <cell r="CG47">
            <v>129.94237686567132</v>
          </cell>
          <cell r="CK47">
            <v>126.68700202451831</v>
          </cell>
          <cell r="CL47">
            <v>123.33880784703844</v>
          </cell>
          <cell r="CM47">
            <v>124.94062637985972</v>
          </cell>
          <cell r="CN47">
            <v>126.61784502598039</v>
          </cell>
          <cell r="CO47">
            <v>126.29518814957298</v>
          </cell>
          <cell r="CP47">
            <v>128.84769450094544</v>
          </cell>
          <cell r="CQ47">
            <v>123.67058155597609</v>
          </cell>
          <cell r="CR47">
            <v>123.81480599578836</v>
          </cell>
          <cell r="CS47">
            <v>128.0002730052035</v>
          </cell>
          <cell r="CT47">
            <v>130.95998247727968</v>
          </cell>
          <cell r="CU47">
            <v>132.97422053495069</v>
          </cell>
          <cell r="CV47">
            <v>135.67706962120189</v>
          </cell>
        </row>
        <row r="48">
          <cell r="A48" t="str">
            <v>01.1.7</v>
          </cell>
          <cell r="B48" t="str">
            <v>Grønsager</v>
          </cell>
          <cell r="E48">
            <v>129.19304059238826</v>
          </cell>
          <cell r="F48">
            <v>132.59450609465293</v>
          </cell>
          <cell r="G48">
            <v>131.51660597245939</v>
          </cell>
          <cell r="H48">
            <v>131.02859855589588</v>
          </cell>
          <cell r="I48">
            <v>125.76310372300794</v>
          </cell>
          <cell r="J48">
            <v>127.17514550603336</v>
          </cell>
          <cell r="K48">
            <v>127.26056720290006</v>
          </cell>
          <cell r="L48">
            <v>127.45716250702624</v>
          </cell>
          <cell r="M48">
            <v>121.97294695959552</v>
          </cell>
          <cell r="N48">
            <v>118.42250964891093</v>
          </cell>
          <cell r="O48">
            <v>118.25730084368655</v>
          </cell>
          <cell r="P48">
            <v>115.53151705270749</v>
          </cell>
          <cell r="Q48">
            <v>121.13030305388611</v>
          </cell>
          <cell r="R48">
            <v>124.54158294338605</v>
          </cell>
          <cell r="S48">
            <v>131.57476358877651</v>
          </cell>
          <cell r="T48">
            <v>131.65021129306524</v>
          </cell>
          <cell r="U48">
            <v>128.97983506189988</v>
          </cell>
          <cell r="V48">
            <v>124.89682681872127</v>
          </cell>
          <cell r="W48">
            <v>127.94037376495564</v>
          </cell>
          <cell r="X48">
            <v>127.74450758446876</v>
          </cell>
          <cell r="Y48">
            <v>126.14984821003382</v>
          </cell>
          <cell r="Z48">
            <v>124.33112859732984</v>
          </cell>
          <cell r="AA48">
            <v>125.73332682124921</v>
          </cell>
          <cell r="AB48">
            <v>125.27100286797516</v>
          </cell>
          <cell r="AC48">
            <v>123.81469684382165</v>
          </cell>
          <cell r="AD48">
            <v>125.28130178802024</v>
          </cell>
          <cell r="AE48">
            <v>124.86270132490276</v>
          </cell>
          <cell r="AF48">
            <v>126.89620595742645</v>
          </cell>
          <cell r="AG48">
            <v>124.74696091422993</v>
          </cell>
          <cell r="AH48">
            <v>125.85985248980575</v>
          </cell>
          <cell r="AI48">
            <v>122.61759813462812</v>
          </cell>
          <cell r="AJ48">
            <v>121.20383072864871</v>
          </cell>
          <cell r="AK48">
            <v>121.06047272262288</v>
          </cell>
          <cell r="AL48">
            <v>120.26200607039566</v>
          </cell>
          <cell r="AM48">
            <v>120.04270916940622</v>
          </cell>
          <cell r="AN48">
            <v>121.57496780879913</v>
          </cell>
          <cell r="AR48">
            <v>120.25502498493935</v>
          </cell>
          <cell r="AS48">
            <v>122.99029696913192</v>
          </cell>
          <cell r="AT48">
            <v>126.45810319213435</v>
          </cell>
          <cell r="AU48">
            <v>122.39329189596144</v>
          </cell>
          <cell r="AV48">
            <v>123.28321539104427</v>
          </cell>
          <cell r="AW48">
            <v>125.47576535226224</v>
          </cell>
          <cell r="AX48">
            <v>126.65092969235405</v>
          </cell>
          <cell r="AY48">
            <v>127.74204042304278</v>
          </cell>
          <cell r="AZ48">
            <v>122.90790950946301</v>
          </cell>
          <cell r="BA48">
            <v>122.87526669570617</v>
          </cell>
          <cell r="BB48">
            <v>125.22580030539055</v>
          </cell>
          <cell r="BC48">
            <v>128.37719861118077</v>
          </cell>
          <cell r="BG48">
            <v>128.22972596112763</v>
          </cell>
          <cell r="BH48">
            <v>128.36105020655756</v>
          </cell>
          <cell r="BI48">
            <v>130.67786901447769</v>
          </cell>
          <cell r="BJ48">
            <v>128.25100874005949</v>
          </cell>
          <cell r="BK48">
            <v>130.48166659710421</v>
          </cell>
          <cell r="BL48">
            <v>132.08248449640587</v>
          </cell>
          <cell r="BM48">
            <v>134.53268086353427</v>
          </cell>
          <cell r="BN48">
            <v>133.01447222322116</v>
          </cell>
          <cell r="BO48">
            <v>128.84498268109743</v>
          </cell>
          <cell r="BP48">
            <v>126.52796840507658</v>
          </cell>
          <cell r="BQ48">
            <v>125.87090087632949</v>
          </cell>
          <cell r="BR48">
            <v>128.37946982462756</v>
          </cell>
          <cell r="BV48">
            <v>128.24614637929537</v>
          </cell>
          <cell r="BW48">
            <v>126.70695804132961</v>
          </cell>
          <cell r="BX48">
            <v>125.47738392659035</v>
          </cell>
          <cell r="BY48">
            <v>125.57091660854343</v>
          </cell>
          <cell r="BZ48">
            <v>124.89923822297432</v>
          </cell>
          <cell r="CA48">
            <v>127.99014969292666</v>
          </cell>
          <cell r="CB48">
            <v>127.36889541145723</v>
          </cell>
          <cell r="CC48">
            <v>125.37861620694079</v>
          </cell>
          <cell r="CD48">
            <v>124.38227398451203</v>
          </cell>
          <cell r="CE48">
            <v>124.37748870757454</v>
          </cell>
          <cell r="CF48">
            <v>126.64460279677451</v>
          </cell>
          <cell r="CG48">
            <v>126.03926686371348</v>
          </cell>
          <cell r="CK48">
            <v>126.6014215294841</v>
          </cell>
          <cell r="CL48">
            <v>127.11018003818769</v>
          </cell>
          <cell r="CM48">
            <v>130.78104850123273</v>
          </cell>
          <cell r="CN48">
            <v>130.42873658492823</v>
          </cell>
          <cell r="CO48">
            <v>130.31482881309262</v>
          </cell>
          <cell r="CP48">
            <v>131.75004004389606</v>
          </cell>
          <cell r="CQ48">
            <v>132.32234590305563</v>
          </cell>
          <cell r="CR48">
            <v>132.68809089103314</v>
          </cell>
          <cell r="CS48">
            <v>132.2237995094188</v>
          </cell>
          <cell r="CT48">
            <v>129.78083803901123</v>
          </cell>
          <cell r="CU48">
            <v>129.21184089773351</v>
          </cell>
          <cell r="CV48">
            <v>129.10703412814607</v>
          </cell>
        </row>
        <row r="49">
          <cell r="A49" t="str">
            <v>01.1.7.1</v>
          </cell>
          <cell r="B49" t="str">
            <v>Friske grønsager ekskl. kartofler</v>
          </cell>
          <cell r="E49">
            <v>141.01149284462275</v>
          </cell>
          <cell r="F49">
            <v>147.92398543769832</v>
          </cell>
          <cell r="G49">
            <v>145.41813255207524</v>
          </cell>
          <cell r="H49">
            <v>143.03389466852806</v>
          </cell>
          <cell r="I49">
            <v>134.5076589042819</v>
          </cell>
          <cell r="J49">
            <v>135.90643231007536</v>
          </cell>
          <cell r="K49">
            <v>137.10762010656293</v>
          </cell>
          <cell r="L49">
            <v>134.84237810873699</v>
          </cell>
          <cell r="M49">
            <v>125.85110174799151</v>
          </cell>
          <cell r="N49">
            <v>120.20878238973177</v>
          </cell>
          <cell r="O49">
            <v>119.80687346597244</v>
          </cell>
          <cell r="P49">
            <v>115.32958534858231</v>
          </cell>
          <cell r="Q49">
            <v>125.7841374046852</v>
          </cell>
          <cell r="R49">
            <v>131.67185478925069</v>
          </cell>
          <cell r="S49">
            <v>145.18843166879751</v>
          </cell>
          <cell r="T49">
            <v>145.41960424993781</v>
          </cell>
          <cell r="U49">
            <v>141.43102321228486</v>
          </cell>
          <cell r="V49">
            <v>135.66837472023036</v>
          </cell>
          <cell r="W49">
            <v>142.41623398571556</v>
          </cell>
          <cell r="X49">
            <v>140.72167006581489</v>
          </cell>
          <cell r="Y49">
            <v>137.37871913799566</v>
          </cell>
          <cell r="Z49">
            <v>134.02587689608379</v>
          </cell>
          <cell r="AA49">
            <v>137.82690142567978</v>
          </cell>
          <cell r="AB49">
            <v>136.89421414810261</v>
          </cell>
          <cell r="AC49">
            <v>132.94982851115759</v>
          </cell>
          <cell r="AD49">
            <v>134.03420083810909</v>
          </cell>
          <cell r="AE49">
            <v>133.55700439431229</v>
          </cell>
          <cell r="AF49">
            <v>135.08566073463467</v>
          </cell>
          <cell r="AG49">
            <v>133.60985795279527</v>
          </cell>
          <cell r="AH49">
            <v>131.95203228046043</v>
          </cell>
          <cell r="AI49">
            <v>130.6271765027322</v>
          </cell>
          <cell r="AJ49">
            <v>126.23730732548523</v>
          </cell>
          <cell r="AK49">
            <v>125.48865724844019</v>
          </cell>
          <cell r="AL49">
            <v>125.27228761707238</v>
          </cell>
          <cell r="AM49">
            <v>124.60518503504433</v>
          </cell>
          <cell r="AN49">
            <v>128.31804757371293</v>
          </cell>
          <cell r="AR49">
            <v>126.66225403457072</v>
          </cell>
          <cell r="AS49">
            <v>130.76533439899455</v>
          </cell>
          <cell r="AT49">
            <v>137.09097635143314</v>
          </cell>
          <cell r="AU49">
            <v>130.34746492813093</v>
          </cell>
          <cell r="AV49">
            <v>130.98675650526951</v>
          </cell>
          <cell r="AW49">
            <v>131.47274278406428</v>
          </cell>
          <cell r="AX49">
            <v>133.55526886090661</v>
          </cell>
          <cell r="AY49">
            <v>131.29410491095086</v>
          </cell>
          <cell r="AZ49">
            <v>126.69423118143395</v>
          </cell>
          <cell r="BA49">
            <v>127.64398202429943</v>
          </cell>
          <cell r="BB49">
            <v>132.37388736471979</v>
          </cell>
          <cell r="BC49">
            <v>136.87534693365933</v>
          </cell>
          <cell r="BG49">
            <v>139.23705335155981</v>
          </cell>
          <cell r="BH49">
            <v>139.8081621596769</v>
          </cell>
          <cell r="BI49">
            <v>141.66962329572164</v>
          </cell>
          <cell r="BJ49">
            <v>138.72176567371758</v>
          </cell>
          <cell r="BK49">
            <v>139.84435396468595</v>
          </cell>
          <cell r="BL49">
            <v>142.0303453908067</v>
          </cell>
          <cell r="BM49">
            <v>144.17795163830874</v>
          </cell>
          <cell r="BN49">
            <v>142.69442203000523</v>
          </cell>
          <cell r="BO49">
            <v>136.20260295995303</v>
          </cell>
          <cell r="BP49">
            <v>133.74111528173276</v>
          </cell>
          <cell r="BQ49">
            <v>133.55640673764475</v>
          </cell>
          <cell r="BR49">
            <v>140.08960977573602</v>
          </cell>
          <cell r="BV49">
            <v>137.59829922763879</v>
          </cell>
          <cell r="BW49">
            <v>136.66998801167782</v>
          </cell>
          <cell r="BX49">
            <v>133.3507755393041</v>
          </cell>
          <cell r="BY49">
            <v>131.5759806354161</v>
          </cell>
          <cell r="BZ49">
            <v>128.6586284882778</v>
          </cell>
          <cell r="CA49">
            <v>133.36999775474209</v>
          </cell>
          <cell r="CB49">
            <v>133.16676119125975</v>
          </cell>
          <cell r="CC49">
            <v>133.11197045850506</v>
          </cell>
          <cell r="CD49">
            <v>131.70648545392507</v>
          </cell>
          <cell r="CE49">
            <v>133.66293006711027</v>
          </cell>
          <cell r="CF49">
            <v>136.41861592658651</v>
          </cell>
          <cell r="CG49">
            <v>135.13335143962135</v>
          </cell>
          <cell r="CK49">
            <v>136.77899124905676</v>
          </cell>
          <cell r="CL49">
            <v>137.25919862518793</v>
          </cell>
          <cell r="CM49">
            <v>143.93688219470519</v>
          </cell>
          <cell r="CN49">
            <v>143.20348268340504</v>
          </cell>
          <cell r="CO49">
            <v>141.74628630304218</v>
          </cell>
          <cell r="CP49">
            <v>142.8376618779304</v>
          </cell>
          <cell r="CQ49">
            <v>143.98742089001146</v>
          </cell>
          <cell r="CR49">
            <v>145.30258526940855</v>
          </cell>
          <cell r="CS49">
            <v>143.29005339391335</v>
          </cell>
          <cell r="CT49">
            <v>142.33743759961303</v>
          </cell>
          <cell r="CU49">
            <v>139.73583470615444</v>
          </cell>
          <cell r="CV49">
            <v>140.46270931332927</v>
          </cell>
        </row>
        <row r="50">
          <cell r="A50" t="str">
            <v>01.1.7.2</v>
          </cell>
          <cell r="B50" t="str">
            <v>Kartofler</v>
          </cell>
          <cell r="E50">
            <v>88.861125415221096</v>
          </cell>
          <cell r="F50">
            <v>84.910140539688328</v>
          </cell>
          <cell r="G50">
            <v>86.3506773838957</v>
          </cell>
          <cell r="H50">
            <v>90.711182241800088</v>
          </cell>
          <cell r="I50">
            <v>86.788574523139431</v>
          </cell>
          <cell r="J50">
            <v>90.615223402866846</v>
          </cell>
          <cell r="K50">
            <v>88.292057135613845</v>
          </cell>
          <cell r="L50">
            <v>95.427495041391452</v>
          </cell>
          <cell r="M50">
            <v>93.612807811549644</v>
          </cell>
          <cell r="N50">
            <v>91.340554960749643</v>
          </cell>
          <cell r="O50">
            <v>91.312880918945027</v>
          </cell>
          <cell r="P50">
            <v>89.327504273898967</v>
          </cell>
          <cell r="Q50">
            <v>88.556346889632621</v>
          </cell>
          <cell r="R50">
            <v>89.409363056714142</v>
          </cell>
          <cell r="S50">
            <v>88.416011086799145</v>
          </cell>
          <cell r="T50">
            <v>86.376867065767527</v>
          </cell>
          <cell r="U50">
            <v>84.048752631095951</v>
          </cell>
          <cell r="V50">
            <v>79.626763437576997</v>
          </cell>
          <cell r="W50">
            <v>75.65298661460001</v>
          </cell>
          <cell r="X50">
            <v>79.899203919435251</v>
          </cell>
          <cell r="Y50">
            <v>81.542096904726222</v>
          </cell>
          <cell r="Z50">
            <v>82.094293671483243</v>
          </cell>
          <cell r="AA50">
            <v>78.19903266565197</v>
          </cell>
          <cell r="AB50">
            <v>78.544751470893146</v>
          </cell>
          <cell r="AC50">
            <v>81.616355780973493</v>
          </cell>
          <cell r="AD50">
            <v>82.155655589584242</v>
          </cell>
          <cell r="AE50">
            <v>83.664152070741707</v>
          </cell>
          <cell r="AF50">
            <v>91.016688943124251</v>
          </cell>
          <cell r="AG50">
            <v>86.57692757528271</v>
          </cell>
          <cell r="AH50">
            <v>87.507595316119236</v>
          </cell>
          <cell r="AI50">
            <v>73.927383465395934</v>
          </cell>
          <cell r="AJ50">
            <v>80.004532668684959</v>
          </cell>
          <cell r="AK50">
            <v>81.450260302280142</v>
          </cell>
          <cell r="AL50">
            <v>78.65297389078728</v>
          </cell>
          <cell r="AM50">
            <v>80.297414998636725</v>
          </cell>
          <cell r="AN50">
            <v>79.130843273875101</v>
          </cell>
          <cell r="AR50">
            <v>75.766731225919997</v>
          </cell>
          <cell r="AS50">
            <v>76.414838027850521</v>
          </cell>
          <cell r="AT50">
            <v>76.629929462258218</v>
          </cell>
          <cell r="AU50">
            <v>75.966468728269675</v>
          </cell>
          <cell r="AV50">
            <v>79.599607718453157</v>
          </cell>
          <cell r="AW50">
            <v>85.745255362482084</v>
          </cell>
          <cell r="AX50">
            <v>87.761626414146036</v>
          </cell>
          <cell r="AY50">
            <v>96.535219471489242</v>
          </cell>
          <cell r="AZ50">
            <v>85.312910208573797</v>
          </cell>
          <cell r="BA50">
            <v>84.141800412025901</v>
          </cell>
          <cell r="BB50">
            <v>82.727119465892514</v>
          </cell>
          <cell r="BC50">
            <v>86.519580014071408</v>
          </cell>
          <cell r="BG50">
            <v>81.835901701151101</v>
          </cell>
          <cell r="BH50">
            <v>82.99556117098318</v>
          </cell>
          <cell r="BI50">
            <v>88.16969843018876</v>
          </cell>
          <cell r="BJ50">
            <v>87.217178594510401</v>
          </cell>
          <cell r="BK50">
            <v>89.9384040434566</v>
          </cell>
          <cell r="BL50">
            <v>97.436264618660772</v>
          </cell>
          <cell r="BM50">
            <v>95.743758706473514</v>
          </cell>
          <cell r="BN50">
            <v>95.381139184654856</v>
          </cell>
          <cell r="BO50">
            <v>94.920121756710856</v>
          </cell>
          <cell r="BP50">
            <v>89.26451638346218</v>
          </cell>
          <cell r="BQ50">
            <v>89.411540341774085</v>
          </cell>
          <cell r="BR50">
            <v>88.922945698210526</v>
          </cell>
          <cell r="BV50">
            <v>86.562899747065899</v>
          </cell>
          <cell r="BW50">
            <v>81.044122142574111</v>
          </cell>
          <cell r="BX50">
            <v>85.097387808047955</v>
          </cell>
          <cell r="BY50">
            <v>90.236984859715989</v>
          </cell>
          <cell r="BZ50">
            <v>88.398218328620814</v>
          </cell>
          <cell r="CA50">
            <v>90.173560870130459</v>
          </cell>
          <cell r="CB50">
            <v>86.495157267373415</v>
          </cell>
          <cell r="CC50">
            <v>80.744511800880304</v>
          </cell>
          <cell r="CD50">
            <v>81.82993346012492</v>
          </cell>
          <cell r="CE50">
            <v>77.983613192518234</v>
          </cell>
          <cell r="CF50">
            <v>78.773521446396032</v>
          </cell>
          <cell r="CG50">
            <v>80.327966881292156</v>
          </cell>
          <cell r="CK50">
            <v>76.625039120608506</v>
          </cell>
          <cell r="CL50">
            <v>76.454723734007771</v>
          </cell>
          <cell r="CM50">
            <v>78.043914090301755</v>
          </cell>
          <cell r="CN50">
            <v>80.027591564633127</v>
          </cell>
          <cell r="CO50">
            <v>85.621597920689538</v>
          </cell>
          <cell r="CP50">
            <v>84.947464429080668</v>
          </cell>
          <cell r="CQ50">
            <v>85.674820800957178</v>
          </cell>
          <cell r="CR50">
            <v>86.712974405907232</v>
          </cell>
          <cell r="CS50">
            <v>86.732795037316748</v>
          </cell>
          <cell r="CT50">
            <v>81.47193104366292</v>
          </cell>
          <cell r="CU50">
            <v>82.300940380137945</v>
          </cell>
          <cell r="CV50">
            <v>82.430506050883395</v>
          </cell>
        </row>
        <row r="51">
          <cell r="A51" t="str">
            <v>01.1.7.3-5</v>
          </cell>
          <cell r="B51" t="str">
            <v>Frosne grønsager mv.</v>
          </cell>
          <cell r="E51">
            <v>120.16033114912206</v>
          </cell>
          <cell r="F51">
            <v>121.41382119791803</v>
          </cell>
          <cell r="G51">
            <v>121.49761245959201</v>
          </cell>
          <cell r="H51">
            <v>121.43227647771124</v>
          </cell>
          <cell r="I51">
            <v>122.10574566921682</v>
          </cell>
          <cell r="J51">
            <v>121.75630981563863</v>
          </cell>
          <cell r="K51">
            <v>121.31268485841065</v>
          </cell>
          <cell r="L51">
            <v>121.53362816883629</v>
          </cell>
          <cell r="M51">
            <v>120.90807178360056</v>
          </cell>
          <cell r="N51">
            <v>120.90304559086637</v>
          </cell>
          <cell r="O51">
            <v>121.11895569778044</v>
          </cell>
          <cell r="P51">
            <v>121.55955263596421</v>
          </cell>
          <cell r="Q51">
            <v>121.51578955510172</v>
          </cell>
          <cell r="R51">
            <v>121.5223958581154</v>
          </cell>
          <cell r="S51">
            <v>120.74337674535002</v>
          </cell>
          <cell r="T51">
            <v>121.94523138522142</v>
          </cell>
          <cell r="U51">
            <v>121.86887098890348</v>
          </cell>
          <cell r="V51">
            <v>121.68866556983862</v>
          </cell>
          <cell r="W51">
            <v>122.0211801461767</v>
          </cell>
          <cell r="X51">
            <v>121.7254244635411</v>
          </cell>
          <cell r="Y51">
            <v>121.47735870813341</v>
          </cell>
          <cell r="Z51">
            <v>121.20334579518969</v>
          </cell>
          <cell r="AA51">
            <v>121.42088795341279</v>
          </cell>
          <cell r="AB51">
            <v>121.3671042668699</v>
          </cell>
          <cell r="AC51">
            <v>121.79574870666629</v>
          </cell>
          <cell r="AD51">
            <v>124.47561400449523</v>
          </cell>
          <cell r="AE51">
            <v>122.90635809655802</v>
          </cell>
          <cell r="AF51">
            <v>122.09126544014035</v>
          </cell>
          <cell r="AG51">
            <v>120.42192831169238</v>
          </cell>
          <cell r="AH51">
            <v>126.89199249193705</v>
          </cell>
          <cell r="AI51">
            <v>127.30371271080787</v>
          </cell>
          <cell r="AJ51">
            <v>126.70200879858774</v>
          </cell>
          <cell r="AK51">
            <v>126.66416867119339</v>
          </cell>
          <cell r="AL51">
            <v>126.18204809990945</v>
          </cell>
          <cell r="AM51">
            <v>125.58574058191142</v>
          </cell>
          <cell r="AN51">
            <v>124.57753132177754</v>
          </cell>
          <cell r="AR51">
            <v>125.77924864678845</v>
          </cell>
          <cell r="AS51">
            <v>126.98060837492081</v>
          </cell>
          <cell r="AT51">
            <v>126.67078924668792</v>
          </cell>
          <cell r="AU51">
            <v>125.97865544890496</v>
          </cell>
          <cell r="AV51">
            <v>125.05707114479863</v>
          </cell>
          <cell r="AW51">
            <v>127.28846556619864</v>
          </cell>
          <cell r="AX51">
            <v>125.74863020396874</v>
          </cell>
          <cell r="AY51">
            <v>127.43657060962617</v>
          </cell>
          <cell r="AZ51">
            <v>127.93227063345168</v>
          </cell>
          <cell r="BA51">
            <v>126.79030786341384</v>
          </cell>
          <cell r="BB51">
            <v>126.92048612265337</v>
          </cell>
          <cell r="BC51">
            <v>126.32456618495699</v>
          </cell>
          <cell r="BG51">
            <v>125.05841538231005</v>
          </cell>
          <cell r="BH51">
            <v>123.48612750414455</v>
          </cell>
          <cell r="BI51">
            <v>123.99902974440388</v>
          </cell>
          <cell r="BJ51">
            <v>121.7491719341302</v>
          </cell>
          <cell r="BK51">
            <v>125.3714213007093</v>
          </cell>
          <cell r="BL51">
            <v>120.80190413410776</v>
          </cell>
          <cell r="BM51">
            <v>126.82817219710751</v>
          </cell>
          <cell r="BN51">
            <v>124.53654647413241</v>
          </cell>
          <cell r="BO51">
            <v>122.46314290149726</v>
          </cell>
          <cell r="BP51">
            <v>123.4966306982279</v>
          </cell>
          <cell r="BQ51">
            <v>121.37688508981942</v>
          </cell>
          <cell r="BR51">
            <v>118.18816136828218</v>
          </cell>
          <cell r="BV51">
            <v>123.56403697433878</v>
          </cell>
          <cell r="BW51">
            <v>123.89057427466503</v>
          </cell>
          <cell r="BX51">
            <v>122.7811096729601</v>
          </cell>
          <cell r="BY51">
            <v>122.60472873147039</v>
          </cell>
          <cell r="BZ51">
            <v>126.60713106807579</v>
          </cell>
          <cell r="CA51">
            <v>127.43818081145425</v>
          </cell>
          <cell r="CB51">
            <v>128.26205722450467</v>
          </cell>
          <cell r="CC51">
            <v>125.81086557695836</v>
          </cell>
          <cell r="CD51">
            <v>124.22993077734709</v>
          </cell>
          <cell r="CE51">
            <v>123.51114931132113</v>
          </cell>
          <cell r="CF51">
            <v>125.6502388150372</v>
          </cell>
          <cell r="CG51">
            <v>124.81301160027544</v>
          </cell>
          <cell r="CK51">
            <v>126.31373295018729</v>
          </cell>
          <cell r="CL51">
            <v>127.28671084904276</v>
          </cell>
          <cell r="CM51">
            <v>126.39976822437262</v>
          </cell>
          <cell r="CN51">
            <v>125.14810496289333</v>
          </cell>
          <cell r="CO51">
            <v>123.49678605747137</v>
          </cell>
          <cell r="CP51">
            <v>126.86327625523899</v>
          </cell>
          <cell r="CQ51">
            <v>126.18640064464303</v>
          </cell>
          <cell r="CR51">
            <v>124.28007089441151</v>
          </cell>
          <cell r="CS51">
            <v>126.38814728331772</v>
          </cell>
          <cell r="CT51">
            <v>123.51187063425628</v>
          </cell>
          <cell r="CU51">
            <v>125.77667623035548</v>
          </cell>
          <cell r="CV51">
            <v>123.98820229417234</v>
          </cell>
        </row>
        <row r="52">
          <cell r="A52" t="str">
            <v>01.1.8</v>
          </cell>
          <cell r="B52" t="str">
            <v>Sukkervarer, marmelade, chokolade mv.</v>
          </cell>
          <cell r="E52">
            <v>122.0260008868338</v>
          </cell>
          <cell r="F52">
            <v>122.65820408269514</v>
          </cell>
          <cell r="G52">
            <v>122.9410303263287</v>
          </cell>
          <cell r="H52">
            <v>122.31378498625443</v>
          </cell>
          <cell r="I52">
            <v>123.66974348847951</v>
          </cell>
          <cell r="J52">
            <v>123.19123005339644</v>
          </cell>
          <cell r="K52">
            <v>123.92556686732277</v>
          </cell>
          <cell r="L52">
            <v>122.41725584922885</v>
          </cell>
          <cell r="M52">
            <v>122.80119324226614</v>
          </cell>
          <cell r="N52">
            <v>122.79015723046977</v>
          </cell>
          <cell r="O52">
            <v>123.8963124988439</v>
          </cell>
          <cell r="P52">
            <v>124.57564122069934</v>
          </cell>
          <cell r="Q52">
            <v>126.57145727110844</v>
          </cell>
          <cell r="R52">
            <v>126.44918229700778</v>
          </cell>
          <cell r="S52">
            <v>126.81726114434167</v>
          </cell>
          <cell r="T52">
            <v>126.62873855538382</v>
          </cell>
          <cell r="U52">
            <v>126.87270481636357</v>
          </cell>
          <cell r="V52">
            <v>127.61948173187</v>
          </cell>
          <cell r="W52">
            <v>127.40378010208669</v>
          </cell>
          <cell r="X52">
            <v>127.4083822906718</v>
          </cell>
          <cell r="Y52">
            <v>126.87633834467411</v>
          </cell>
          <cell r="Z52">
            <v>126.07883683902864</v>
          </cell>
          <cell r="AA52">
            <v>127.51434629288062</v>
          </cell>
          <cell r="AB52">
            <v>128.08547559853776</v>
          </cell>
          <cell r="AC52">
            <v>127.90862924117211</v>
          </cell>
          <cell r="AD52">
            <v>126.67975424720655</v>
          </cell>
          <cell r="AE52">
            <v>128.74856935300991</v>
          </cell>
          <cell r="AF52">
            <v>128.09108648981601</v>
          </cell>
          <cell r="AG52">
            <v>126.70872164628146</v>
          </cell>
          <cell r="AH52">
            <v>127.01932642734145</v>
          </cell>
          <cell r="AI52">
            <v>127.61566950356503</v>
          </cell>
          <cell r="AJ52">
            <v>126.40331167445856</v>
          </cell>
          <cell r="AK52">
            <v>128.25927614102724</v>
          </cell>
          <cell r="AL52">
            <v>128.80140988684803</v>
          </cell>
          <cell r="AM52">
            <v>130.39642173091411</v>
          </cell>
          <cell r="AN52">
            <v>129.01384821374566</v>
          </cell>
          <cell r="AR52">
            <v>136.37027243351307</v>
          </cell>
          <cell r="AS52">
            <v>139.57588128256918</v>
          </cell>
          <cell r="AT52">
            <v>139.30266210412842</v>
          </cell>
          <cell r="AU52">
            <v>138.51459025836755</v>
          </cell>
          <cell r="AV52">
            <v>139.70051021332401</v>
          </cell>
          <cell r="AW52">
            <v>140.82962629968128</v>
          </cell>
          <cell r="AX52">
            <v>141.06354447347843</v>
          </cell>
          <cell r="AY52">
            <v>141.34337617922145</v>
          </cell>
          <cell r="AZ52">
            <v>139.62664313537792</v>
          </cell>
          <cell r="BA52">
            <v>141.93204974853759</v>
          </cell>
          <cell r="BB52">
            <v>141.35656868344734</v>
          </cell>
          <cell r="BC52">
            <v>139.63507406272078</v>
          </cell>
          <cell r="BG52">
            <v>142.05758646013101</v>
          </cell>
          <cell r="BH52">
            <v>142.89604482663293</v>
          </cell>
          <cell r="BI52">
            <v>141.56548748292377</v>
          </cell>
          <cell r="BJ52">
            <v>143.17602642339509</v>
          </cell>
          <cell r="BK52">
            <v>143.57680576878371</v>
          </cell>
          <cell r="BL52">
            <v>143.04748508678239</v>
          </cell>
          <cell r="BM52">
            <v>143.3022946006927</v>
          </cell>
          <cell r="BN52">
            <v>145.25175879727843</v>
          </cell>
          <cell r="BO52">
            <v>141.49338950448606</v>
          </cell>
          <cell r="BP52">
            <v>140.56546402151312</v>
          </cell>
          <cell r="BQ52">
            <v>138.36488872747043</v>
          </cell>
          <cell r="BR52">
            <v>138.59820462224687</v>
          </cell>
          <cell r="BV52">
            <v>142.661063744594</v>
          </cell>
          <cell r="BW52">
            <v>145.53901737141672</v>
          </cell>
          <cell r="BX52">
            <v>144.90621281602876</v>
          </cell>
          <cell r="BY52">
            <v>146.45757887288985</v>
          </cell>
          <cell r="BZ52">
            <v>144.86720390588312</v>
          </cell>
          <cell r="CA52">
            <v>144.31441171134429</v>
          </cell>
          <cell r="CB52">
            <v>146.6640459717016</v>
          </cell>
          <cell r="CC52">
            <v>145.88754857310499</v>
          </cell>
          <cell r="CD52">
            <v>145.85108210083158</v>
          </cell>
          <cell r="CE52">
            <v>147.56032125551107</v>
          </cell>
          <cell r="CF52">
            <v>148.11723597475017</v>
          </cell>
          <cell r="CG52">
            <v>146.36564031079772</v>
          </cell>
          <cell r="CK52">
            <v>148.160783558291</v>
          </cell>
          <cell r="CL52">
            <v>147.80665809147658</v>
          </cell>
          <cell r="CM52">
            <v>148.20127746351469</v>
          </cell>
          <cell r="CN52">
            <v>148.41603505025688</v>
          </cell>
          <cell r="CO52">
            <v>148.5577377449556</v>
          </cell>
          <cell r="CP52">
            <v>147.99702313981427</v>
          </cell>
          <cell r="CQ52">
            <v>150.12117727996417</v>
          </cell>
          <cell r="CR52">
            <v>149.39809335129732</v>
          </cell>
          <cell r="CS52">
            <v>148.84139835720254</v>
          </cell>
          <cell r="CT52">
            <v>148.60366160830478</v>
          </cell>
          <cell r="CU52">
            <v>151.60142274034882</v>
          </cell>
          <cell r="CV52">
            <v>150.13529892684289</v>
          </cell>
        </row>
        <row r="53">
          <cell r="A53" t="str">
            <v>01.1.9</v>
          </cell>
          <cell r="B53" t="str">
            <v>Andre fødevarer</v>
          </cell>
          <cell r="E53">
            <v>119.95445743508341</v>
          </cell>
          <cell r="F53">
            <v>121.06276132324977</v>
          </cell>
          <cell r="G53">
            <v>121.80891336430841</v>
          </cell>
          <cell r="H53">
            <v>122.01247371531232</v>
          </cell>
          <cell r="I53">
            <v>122.02469124458447</v>
          </cell>
          <cell r="J53">
            <v>122.03404524389515</v>
          </cell>
          <cell r="K53">
            <v>122.09106901398411</v>
          </cell>
          <cell r="L53">
            <v>121.84796820440776</v>
          </cell>
          <cell r="M53">
            <v>121.82762731983362</v>
          </cell>
          <cell r="N53">
            <v>122.29303683571705</v>
          </cell>
          <cell r="O53">
            <v>122.51469077230244</v>
          </cell>
          <cell r="P53">
            <v>122.4978934371705</v>
          </cell>
          <cell r="Q53">
            <v>122.43149694846889</v>
          </cell>
          <cell r="R53">
            <v>123.59036508241712</v>
          </cell>
          <cell r="S53">
            <v>123.60555694475784</v>
          </cell>
          <cell r="T53">
            <v>122.96454643325123</v>
          </cell>
          <cell r="U53">
            <v>121.83963399617623</v>
          </cell>
          <cell r="V53">
            <v>120.434656497573</v>
          </cell>
          <cell r="W53">
            <v>121.13984113661522</v>
          </cell>
          <cell r="X53">
            <v>121.78611675283548</v>
          </cell>
          <cell r="Y53">
            <v>121.49762425887231</v>
          </cell>
          <cell r="Z53">
            <v>121.8045601086248</v>
          </cell>
          <cell r="AA53">
            <v>121.78134906300875</v>
          </cell>
          <cell r="AB53">
            <v>121.28078796826557</v>
          </cell>
          <cell r="AC53">
            <v>121.34632809502062</v>
          </cell>
          <cell r="AD53">
            <v>121.20024195464676</v>
          </cell>
          <cell r="AE53">
            <v>120.84439702308057</v>
          </cell>
          <cell r="AF53">
            <v>121.64325023848713</v>
          </cell>
          <cell r="AG53">
            <v>122.10682206295307</v>
          </cell>
          <cell r="AH53">
            <v>123.33971246166651</v>
          </cell>
          <cell r="AI53">
            <v>123.38563276760308</v>
          </cell>
          <cell r="AJ53">
            <v>123.4105525759054</v>
          </cell>
          <cell r="AK53">
            <v>122.4720215774455</v>
          </cell>
          <cell r="AL53">
            <v>122.68710188952407</v>
          </cell>
          <cell r="AM53">
            <v>125.82075095930877</v>
          </cell>
          <cell r="AN53">
            <v>124.78458397919714</v>
          </cell>
          <cell r="AR53">
            <v>123.85135904835823</v>
          </cell>
          <cell r="AS53">
            <v>125.64017619764239</v>
          </cell>
          <cell r="AT53">
            <v>124.55152556652192</v>
          </cell>
          <cell r="AU53">
            <v>124.43365649361557</v>
          </cell>
          <cell r="AV53">
            <v>125.39961563716439</v>
          </cell>
          <cell r="AW53">
            <v>126.97394815326426</v>
          </cell>
          <cell r="AX53">
            <v>130.1891971547218</v>
          </cell>
          <cell r="AY53">
            <v>127.90706111680502</v>
          </cell>
          <cell r="AZ53">
            <v>124.77058277717592</v>
          </cell>
          <cell r="BA53">
            <v>125.48100923554814</v>
          </cell>
          <cell r="BB53">
            <v>127.03669907640106</v>
          </cell>
          <cell r="BC53">
            <v>128.19173162689583</v>
          </cell>
          <cell r="BG53">
            <v>124.91642368709947</v>
          </cell>
          <cell r="BH53">
            <v>125.38872416647006</v>
          </cell>
          <cell r="BI53">
            <v>126.13799498247396</v>
          </cell>
          <cell r="BJ53">
            <v>126.14541894231938</v>
          </cell>
          <cell r="BK53">
            <v>126.62674702572446</v>
          </cell>
          <cell r="BL53">
            <v>126.00771470154213</v>
          </cell>
          <cell r="BM53">
            <v>127.68210625354638</v>
          </cell>
          <cell r="BN53">
            <v>127.16357654983143</v>
          </cell>
          <cell r="BO53">
            <v>125.43404686398263</v>
          </cell>
          <cell r="BP53">
            <v>126.5014409132928</v>
          </cell>
          <cell r="BQ53">
            <v>122.96115645286213</v>
          </cell>
          <cell r="BR53">
            <v>127.5573930128501</v>
          </cell>
          <cell r="BV53">
            <v>124.18502760010909</v>
          </cell>
          <cell r="BW53">
            <v>125.90838725016931</v>
          </cell>
          <cell r="BX53">
            <v>126.85971652263403</v>
          </cell>
          <cell r="BY53">
            <v>126.60221744767451</v>
          </cell>
          <cell r="BZ53">
            <v>128.82803734355676</v>
          </cell>
          <cell r="CA53">
            <v>126.45038310903679</v>
          </cell>
          <cell r="CB53">
            <v>125.64984615267512</v>
          </cell>
          <cell r="CC53">
            <v>124.89161419779654</v>
          </cell>
          <cell r="CD53">
            <v>123.20756770923799</v>
          </cell>
          <cell r="CE53">
            <v>123.48156254704493</v>
          </cell>
          <cell r="CF53">
            <v>119.96825003290202</v>
          </cell>
          <cell r="CG53">
            <v>122.5914475466441</v>
          </cell>
          <cell r="CK53">
            <v>125.91001814680143</v>
          </cell>
          <cell r="CL53">
            <v>125.32526578020304</v>
          </cell>
          <cell r="CM53">
            <v>124.79045293398669</v>
          </cell>
          <cell r="CN53">
            <v>124.79744108886048</v>
          </cell>
          <cell r="CO53">
            <v>124.97599225418405</v>
          </cell>
          <cell r="CP53">
            <v>124.76422164450838</v>
          </cell>
          <cell r="CQ53">
            <v>124.44175042005612</v>
          </cell>
          <cell r="CR53">
            <v>125.85571590668269</v>
          </cell>
          <cell r="CS53">
            <v>126.97391422803811</v>
          </cell>
          <cell r="CT53">
            <v>126.43553227676355</v>
          </cell>
          <cell r="CU53">
            <v>127.34222784579289</v>
          </cell>
          <cell r="CV53">
            <v>126.79175910499244</v>
          </cell>
        </row>
        <row r="54">
          <cell r="A54" t="str">
            <v>01.2</v>
          </cell>
          <cell r="B54" t="str">
            <v>Ikke-alkoholiske drikkevarer</v>
          </cell>
          <cell r="E54">
            <v>130.11847648050497</v>
          </cell>
          <cell r="F54">
            <v>126.69011370312715</v>
          </cell>
          <cell r="G54">
            <v>127.77144517425323</v>
          </cell>
          <cell r="H54">
            <v>125.04216335268376</v>
          </cell>
          <cell r="I54">
            <v>127.24222268956132</v>
          </cell>
          <cell r="J54">
            <v>125.38089369415599</v>
          </cell>
          <cell r="K54">
            <v>126.41544466433963</v>
          </cell>
          <cell r="L54">
            <v>125.92402762895381</v>
          </cell>
          <cell r="M54">
            <v>126.7874277115295</v>
          </cell>
          <cell r="N54">
            <v>125.41140381959704</v>
          </cell>
          <cell r="O54">
            <v>127.34029845769516</v>
          </cell>
          <cell r="P54">
            <v>126.21835066713476</v>
          </cell>
          <cell r="Q54">
            <v>126.26329280443161</v>
          </cell>
          <cell r="R54">
            <v>127.9950886281441</v>
          </cell>
          <cell r="S54">
            <v>129.63010586766595</v>
          </cell>
          <cell r="T54">
            <v>130.38268595152252</v>
          </cell>
          <cell r="U54">
            <v>128.71909669372153</v>
          </cell>
          <cell r="V54">
            <v>128.71894060319281</v>
          </cell>
          <cell r="W54">
            <v>129.83125118587506</v>
          </cell>
          <cell r="X54">
            <v>130.80446798490874</v>
          </cell>
          <cell r="Y54">
            <v>132.58450689515786</v>
          </cell>
          <cell r="Z54">
            <v>132.3078286025499</v>
          </cell>
          <cell r="AA54">
            <v>133.08299214547026</v>
          </cell>
          <cell r="AB54">
            <v>134.04631479676215</v>
          </cell>
          <cell r="AC54">
            <v>135.14740950775018</v>
          </cell>
          <cell r="AD54">
            <v>141.85943271812445</v>
          </cell>
          <cell r="AE54">
            <v>142.87009042064943</v>
          </cell>
          <cell r="AF54">
            <v>142.91553570141954</v>
          </cell>
          <cell r="AG54">
            <v>145.93817693264276</v>
          </cell>
          <cell r="AH54">
            <v>146.10807162618417</v>
          </cell>
          <cell r="AI54">
            <v>146.9777596581811</v>
          </cell>
          <cell r="AJ54">
            <v>145.14339218798844</v>
          </cell>
          <cell r="AK54">
            <v>145.67523921305246</v>
          </cell>
          <cell r="AL54">
            <v>145.4207296085969</v>
          </cell>
          <cell r="AM54">
            <v>150.39641377348696</v>
          </cell>
          <cell r="AN54">
            <v>151.11470210497103</v>
          </cell>
          <cell r="AR54">
            <v>149.7937437456668</v>
          </cell>
          <cell r="AS54">
            <v>153.11512784244735</v>
          </cell>
          <cell r="AT54">
            <v>153.21222705339775</v>
          </cell>
          <cell r="AU54">
            <v>152.32326994328778</v>
          </cell>
          <cell r="AV54">
            <v>149.41054163004659</v>
          </cell>
          <cell r="AW54">
            <v>149.91851551460044</v>
          </cell>
          <cell r="AX54">
            <v>152.76313501763403</v>
          </cell>
          <cell r="AY54">
            <v>149.16219112051388</v>
          </cell>
          <cell r="AZ54">
            <v>148.58766340022467</v>
          </cell>
          <cell r="BA54">
            <v>146.85975769631779</v>
          </cell>
          <cell r="BB54">
            <v>149.22621152974185</v>
          </cell>
          <cell r="BC54">
            <v>148.13547437707052</v>
          </cell>
          <cell r="BG54">
            <v>147.55026090792072</v>
          </cell>
          <cell r="BH54">
            <v>147.9883257591176</v>
          </cell>
          <cell r="BI54">
            <v>146.71285022388474</v>
          </cell>
          <cell r="BJ54">
            <v>145.27741644536414</v>
          </cell>
          <cell r="BK54">
            <v>148.804656792674</v>
          </cell>
          <cell r="BL54">
            <v>147.73136320743288</v>
          </cell>
          <cell r="BM54">
            <v>144.36841732027898</v>
          </cell>
          <cell r="BN54">
            <v>144.0690917946948</v>
          </cell>
          <cell r="BO54">
            <v>141.67248017992623</v>
          </cell>
          <cell r="BP54">
            <v>142.18285150143211</v>
          </cell>
          <cell r="BQ54">
            <v>141.38997645818827</v>
          </cell>
          <cell r="BR54">
            <v>139.76174228859841</v>
          </cell>
          <cell r="BV54">
            <v>137.98964278887914</v>
          </cell>
          <cell r="BW54">
            <v>137.39809052633038</v>
          </cell>
          <cell r="BX54">
            <v>134.18845353756737</v>
          </cell>
          <cell r="BY54">
            <v>134.53221323890239</v>
          </cell>
          <cell r="BZ54">
            <v>136.55185539971882</v>
          </cell>
          <cell r="CA54">
            <v>139.79521483733799</v>
          </cell>
          <cell r="CB54">
            <v>139.04548982031878</v>
          </cell>
          <cell r="CC54">
            <v>139.43185624779065</v>
          </cell>
          <cell r="CD54">
            <v>135.74327377044989</v>
          </cell>
          <cell r="CE54">
            <v>133.71089142703474</v>
          </cell>
          <cell r="CF54">
            <v>136.49558147560541</v>
          </cell>
          <cell r="CG54">
            <v>137.05044345783111</v>
          </cell>
          <cell r="CK54">
            <v>137.02674232674633</v>
          </cell>
          <cell r="CL54">
            <v>138.17897697969212</v>
          </cell>
          <cell r="CM54">
            <v>138.33847573344653</v>
          </cell>
          <cell r="CN54">
            <v>138.78058679681513</v>
          </cell>
          <cell r="CO54">
            <v>136.81354992218911</v>
          </cell>
          <cell r="CP54">
            <v>135.5959646079128</v>
          </cell>
          <cell r="CQ54">
            <v>135.21765595982328</v>
          </cell>
          <cell r="CR54">
            <v>136.922612694576</v>
          </cell>
          <cell r="CS54">
            <v>134.438372773542</v>
          </cell>
          <cell r="CT54">
            <v>134.09263053526487</v>
          </cell>
          <cell r="CU54">
            <v>135.60853564023768</v>
          </cell>
          <cell r="CV54">
            <v>132.24850513719093</v>
          </cell>
        </row>
        <row r="55">
          <cell r="A55" t="str">
            <v>01.2.1</v>
          </cell>
          <cell r="B55" t="str">
            <v>Kaffe, te og kakao</v>
          </cell>
          <cell r="E55">
            <v>104.91390397270914</v>
          </cell>
          <cell r="F55">
            <v>103.04936549879828</v>
          </cell>
          <cell r="G55">
            <v>102.60131768248735</v>
          </cell>
          <cell r="H55">
            <v>103.22779595344491</v>
          </cell>
          <cell r="I55">
            <v>102.50203421051634</v>
          </cell>
          <cell r="J55">
            <v>104.22981144335051</v>
          </cell>
          <cell r="K55">
            <v>104.39050115254322</v>
          </cell>
          <cell r="L55">
            <v>102.76880694857907</v>
          </cell>
          <cell r="M55">
            <v>104.11540042661692</v>
          </cell>
          <cell r="N55">
            <v>104.14322187682865</v>
          </cell>
          <cell r="O55">
            <v>103.83555240860176</v>
          </cell>
          <cell r="P55">
            <v>103.50061241137635</v>
          </cell>
          <cell r="Q55">
            <v>106.11825734154812</v>
          </cell>
          <cell r="R55">
            <v>107.22528525008214</v>
          </cell>
          <cell r="S55">
            <v>107.14816173955296</v>
          </cell>
          <cell r="T55">
            <v>108.02236770018666</v>
          </cell>
          <cell r="U55">
            <v>107.78768098321845</v>
          </cell>
          <cell r="V55">
            <v>107.30846763077399</v>
          </cell>
          <cell r="W55">
            <v>108.74136871328517</v>
          </cell>
          <cell r="X55">
            <v>111.66005796869442</v>
          </cell>
          <cell r="Y55">
            <v>113.61765173849784</v>
          </cell>
          <cell r="Z55">
            <v>113.60894763807519</v>
          </cell>
          <cell r="AA55">
            <v>114.27566391326091</v>
          </cell>
          <cell r="AB55">
            <v>115.73639889227795</v>
          </cell>
          <cell r="AC55">
            <v>115.87876972111773</v>
          </cell>
          <cell r="AD55">
            <v>120.19085059920562</v>
          </cell>
          <cell r="AE55">
            <v>122.87456520706129</v>
          </cell>
          <cell r="AF55">
            <v>129.99329566456132</v>
          </cell>
          <cell r="AG55">
            <v>132.62727664188577</v>
          </cell>
          <cell r="AH55">
            <v>134.25798189170038</v>
          </cell>
          <cell r="AI55">
            <v>137.04179623999281</v>
          </cell>
          <cell r="AJ55">
            <v>138.73540160600768</v>
          </cell>
          <cell r="AK55">
            <v>138.62190868603085</v>
          </cell>
          <cell r="AL55">
            <v>134.84231353324807</v>
          </cell>
          <cell r="AM55">
            <v>137.31981879759732</v>
          </cell>
          <cell r="AN55">
            <v>137.51687694911365</v>
          </cell>
          <cell r="AR55">
            <v>141.62554312714485</v>
          </cell>
          <cell r="AS55">
            <v>139.31488598299828</v>
          </cell>
          <cell r="AT55">
            <v>138.66419832091168</v>
          </cell>
          <cell r="AU55">
            <v>142.95824172765168</v>
          </cell>
          <cell r="AV55">
            <v>137.84694798957364</v>
          </cell>
          <cell r="AW55">
            <v>138.19826556015124</v>
          </cell>
          <cell r="AX55">
            <v>139.6536062715314</v>
          </cell>
          <cell r="AY55">
            <v>137.57278009365623</v>
          </cell>
          <cell r="AZ55">
            <v>132.85358170926588</v>
          </cell>
          <cell r="BA55">
            <v>134.04006645121578</v>
          </cell>
          <cell r="BB55">
            <v>135.97667711028814</v>
          </cell>
          <cell r="BC55">
            <v>135.21256832272869</v>
          </cell>
          <cell r="BG55">
            <v>130.99619195629558</v>
          </cell>
          <cell r="BH55">
            <v>134.01228379881488</v>
          </cell>
          <cell r="BI55">
            <v>132.93873148256634</v>
          </cell>
          <cell r="BJ55">
            <v>129.95156736184117</v>
          </cell>
          <cell r="BK55">
            <v>131.49122461914018</v>
          </cell>
          <cell r="BL55">
            <v>130.03606634310862</v>
          </cell>
          <cell r="BM55">
            <v>131.7926749496599</v>
          </cell>
          <cell r="BN55">
            <v>128.33674906261172</v>
          </cell>
          <cell r="BO55">
            <v>127.33177914936338</v>
          </cell>
          <cell r="BP55">
            <v>127.44448385965981</v>
          </cell>
          <cell r="BQ55">
            <v>123.6240411707595</v>
          </cell>
          <cell r="BR55">
            <v>122.27478812354278</v>
          </cell>
          <cell r="BV55">
            <v>125.48042868457911</v>
          </cell>
          <cell r="BW55">
            <v>124.78359312670003</v>
          </cell>
          <cell r="BX55">
            <v>124.42668564752923</v>
          </cell>
          <cell r="BY55">
            <v>123.37524786155541</v>
          </cell>
          <cell r="BZ55">
            <v>128.59193706426348</v>
          </cell>
          <cell r="CA55">
            <v>132.63123802779913</v>
          </cell>
          <cell r="CB55">
            <v>134.73492368574139</v>
          </cell>
          <cell r="CC55">
            <v>132.21853996553875</v>
          </cell>
          <cell r="CD55">
            <v>132.37793637590346</v>
          </cell>
          <cell r="CE55">
            <v>132.33736375081372</v>
          </cell>
          <cell r="CF55">
            <v>133.08913646442963</v>
          </cell>
          <cell r="CG55">
            <v>133.31652700829258</v>
          </cell>
          <cell r="CK55">
            <v>135.40444560539726</v>
          </cell>
          <cell r="CL55">
            <v>136.96536212075122</v>
          </cell>
          <cell r="CM55">
            <v>136.43417808401506</v>
          </cell>
          <cell r="CN55">
            <v>137.34748035733702</v>
          </cell>
          <cell r="CO55">
            <v>137.51391294823893</v>
          </cell>
          <cell r="CP55">
            <v>137.93078016377552</v>
          </cell>
          <cell r="CQ55">
            <v>139.40152737397659</v>
          </cell>
          <cell r="CR55">
            <v>135.04827954605156</v>
          </cell>
          <cell r="CS55">
            <v>136.21368666914555</v>
          </cell>
          <cell r="CT55">
            <v>132.61323004572517</v>
          </cell>
          <cell r="CU55">
            <v>134.85613011726579</v>
          </cell>
          <cell r="CV55">
            <v>131.74564274961713</v>
          </cell>
        </row>
        <row r="56">
          <cell r="A56" t="str">
            <v>01.2.1.1</v>
          </cell>
          <cell r="B56" t="str">
            <v>Kaffe</v>
          </cell>
          <cell r="E56">
            <v>103.877434952238</v>
          </cell>
          <cell r="F56">
            <v>101.702788938906</v>
          </cell>
          <cell r="G56">
            <v>101.18023634544299</v>
          </cell>
          <cell r="H56">
            <v>101.91089015809298</v>
          </cell>
          <cell r="I56">
            <v>101.064443267388</v>
          </cell>
          <cell r="J56">
            <v>103.07952835669299</v>
          </cell>
          <cell r="K56">
            <v>103.26693876519099</v>
          </cell>
          <cell r="L56">
            <v>101.38093414986399</v>
          </cell>
          <cell r="M56">
            <v>102.84026345221</v>
          </cell>
          <cell r="N56">
            <v>102.971444619634</v>
          </cell>
          <cell r="O56">
            <v>102.61261354692599</v>
          </cell>
          <cell r="P56">
            <v>102.178728572458</v>
          </cell>
          <cell r="Q56">
            <v>104.82888592261999</v>
          </cell>
          <cell r="R56">
            <v>106.10977865254799</v>
          </cell>
          <cell r="S56">
            <v>106.021039650766</v>
          </cell>
          <cell r="T56">
            <v>107.12279217794699</v>
          </cell>
          <cell r="U56">
            <v>106.84907997996599</v>
          </cell>
          <cell r="V56">
            <v>106.276447262652</v>
          </cell>
          <cell r="W56">
            <v>107.920454032508</v>
          </cell>
          <cell r="X56">
            <v>111.32448499617699</v>
          </cell>
          <cell r="Y56">
            <v>113.60760225312599</v>
          </cell>
          <cell r="Z56">
            <v>113.57803958176699</v>
          </cell>
          <cell r="AA56">
            <v>114.35562247809899</v>
          </cell>
          <cell r="AB56">
            <v>115.90741288469201</v>
          </cell>
          <cell r="AC56">
            <v>116.04159212917</v>
          </cell>
          <cell r="AD56">
            <v>120.774148536778</v>
          </cell>
          <cell r="AE56">
            <v>124.047691765811</v>
          </cell>
          <cell r="AF56">
            <v>132.183983408399</v>
          </cell>
          <cell r="AG56">
            <v>135.19568437717501</v>
          </cell>
          <cell r="AH56">
            <v>137.02248206945598</v>
          </cell>
          <cell r="AI56">
            <v>140.13571995396899</v>
          </cell>
          <cell r="AJ56">
            <v>141.40187723715201</v>
          </cell>
          <cell r="AK56">
            <v>141.31583038619399</v>
          </cell>
          <cell r="AL56">
            <v>137.00134256696299</v>
          </cell>
          <cell r="AM56">
            <v>140.47078055860601</v>
          </cell>
          <cell r="AN56">
            <v>140.548373648075</v>
          </cell>
          <cell r="AR56">
            <v>144.64211207248511</v>
          </cell>
          <cell r="AS56">
            <v>142.11291597901328</v>
          </cell>
          <cell r="AT56">
            <v>140.65266054132186</v>
          </cell>
          <cell r="AU56">
            <v>146.29781407857155</v>
          </cell>
          <cell r="AV56">
            <v>139.89528752024449</v>
          </cell>
          <cell r="AW56">
            <v>140.40275147813821</v>
          </cell>
          <cell r="AX56">
            <v>141.9808286174588</v>
          </cell>
          <cell r="AY56">
            <v>139.7839872631526</v>
          </cell>
          <cell r="AZ56">
            <v>134.42019751510898</v>
          </cell>
          <cell r="BA56">
            <v>134.947436629175</v>
          </cell>
          <cell r="BB56">
            <v>137.11491742822619</v>
          </cell>
          <cell r="BC56">
            <v>136.40309613504814</v>
          </cell>
          <cell r="BG56">
            <v>132.39240861877011</v>
          </cell>
          <cell r="BH56">
            <v>135.05958019935636</v>
          </cell>
          <cell r="BI56">
            <v>132.62759483712614</v>
          </cell>
          <cell r="BJ56">
            <v>130.01517545932847</v>
          </cell>
          <cell r="BK56">
            <v>130.8849634421432</v>
          </cell>
          <cell r="BL56">
            <v>129.22943906435216</v>
          </cell>
          <cell r="BM56">
            <v>131.16494443727004</v>
          </cell>
          <cell r="BN56">
            <v>126.90751736039329</v>
          </cell>
          <cell r="BO56">
            <v>126.46247497863347</v>
          </cell>
          <cell r="BP56">
            <v>127.3238468904167</v>
          </cell>
          <cell r="BQ56">
            <v>122.08971908397454</v>
          </cell>
          <cell r="BR56">
            <v>118.86840992533963</v>
          </cell>
          <cell r="BV56">
            <v>124.60889827218207</v>
          </cell>
          <cell r="BW56">
            <v>123.04026318744333</v>
          </cell>
          <cell r="BX56">
            <v>122.15048559178818</v>
          </cell>
          <cell r="BY56">
            <v>121.54201008822137</v>
          </cell>
          <cell r="BZ56">
            <v>127.28104824046271</v>
          </cell>
          <cell r="CA56">
            <v>131.7441409937245</v>
          </cell>
          <cell r="CB56">
            <v>133.79251709408089</v>
          </cell>
          <cell r="CC56">
            <v>132.34762402407443</v>
          </cell>
          <cell r="CD56">
            <v>131.44674411893229</v>
          </cell>
          <cell r="CE56">
            <v>131.81508166076793</v>
          </cell>
          <cell r="CF56">
            <v>132.4841443928737</v>
          </cell>
          <cell r="CG56">
            <v>134.17030467450562</v>
          </cell>
          <cell r="CK56">
            <v>136.27697971335235</v>
          </cell>
          <cell r="CL56">
            <v>137.62649147182947</v>
          </cell>
          <cell r="CM56">
            <v>136.58825482019722</v>
          </cell>
          <cell r="CN56">
            <v>137.51047440937745</v>
          </cell>
          <cell r="CO56">
            <v>138.68521592898551</v>
          </cell>
          <cell r="CP56">
            <v>137.995822069507</v>
          </cell>
          <cell r="CQ56">
            <v>139.72193645617497</v>
          </cell>
          <cell r="CR56">
            <v>135.17224825872341</v>
          </cell>
          <cell r="CS56">
            <v>135.92782310320268</v>
          </cell>
          <cell r="CT56">
            <v>133.49768779728984</v>
          </cell>
          <cell r="CU56">
            <v>135.12904026659189</v>
          </cell>
          <cell r="CV56">
            <v>130.68025499387832</v>
          </cell>
        </row>
        <row r="57">
          <cell r="A57" t="str">
            <v>01.2.1.2</v>
          </cell>
          <cell r="B57" t="str">
            <v>Te</v>
          </cell>
          <cell r="E57">
            <v>107.68609014845701</v>
          </cell>
          <cell r="F57">
            <v>107.708872225752</v>
          </cell>
          <cell r="G57">
            <v>107.708872225752</v>
          </cell>
          <cell r="H57">
            <v>107.708872225752</v>
          </cell>
          <cell r="I57">
            <v>107.708872225752</v>
          </cell>
          <cell r="J57">
            <v>107.708872225752</v>
          </cell>
          <cell r="K57">
            <v>107.708872225752</v>
          </cell>
          <cell r="L57">
            <v>107.708872225752</v>
          </cell>
          <cell r="M57">
            <v>108.62988897393399</v>
          </cell>
          <cell r="N57">
            <v>108.02925142368299</v>
          </cell>
          <cell r="O57">
            <v>108.02925142368299</v>
          </cell>
          <cell r="P57">
            <v>108.02925142368299</v>
          </cell>
          <cell r="Q57">
            <v>110.51613411227</v>
          </cell>
          <cell r="R57">
            <v>110.51613411227</v>
          </cell>
          <cell r="S57">
            <v>110.51613411227</v>
          </cell>
          <cell r="T57">
            <v>110.51613411227</v>
          </cell>
          <cell r="U57">
            <v>110.51613411227</v>
          </cell>
          <cell r="V57">
            <v>110.51613411227</v>
          </cell>
          <cell r="W57">
            <v>110.51613411227</v>
          </cell>
          <cell r="X57">
            <v>110.51613411227</v>
          </cell>
          <cell r="Y57">
            <v>110.51613411227</v>
          </cell>
          <cell r="Z57">
            <v>110.51613411227</v>
          </cell>
          <cell r="AA57">
            <v>110.51613411227</v>
          </cell>
          <cell r="AB57">
            <v>110.51613411227</v>
          </cell>
          <cell r="AC57">
            <v>110.51613411227</v>
          </cell>
          <cell r="AD57">
            <v>112.956887251648</v>
          </cell>
          <cell r="AE57">
            <v>111.20627030485801</v>
          </cell>
          <cell r="AF57">
            <v>112.36976374140801</v>
          </cell>
          <cell r="AG57">
            <v>112.46062598253198</v>
          </cell>
          <cell r="AH57">
            <v>113.264905371144</v>
          </cell>
          <cell r="AI57">
            <v>114.17909303922198</v>
          </cell>
          <cell r="AJ57">
            <v>118.844208385267</v>
          </cell>
          <cell r="AK57">
            <v>118.59928165355001</v>
          </cell>
          <cell r="AL57">
            <v>118.26390286896199</v>
          </cell>
          <cell r="AM57">
            <v>113.80287280803799</v>
          </cell>
          <cell r="AN57">
            <v>114.362003741553</v>
          </cell>
          <cell r="AR57">
            <v>118.53824108558591</v>
          </cell>
          <cell r="AS57">
            <v>116.84514592879333</v>
          </cell>
          <cell r="AT57">
            <v>119.27111855036327</v>
          </cell>
          <cell r="AU57">
            <v>118.50947904164492</v>
          </cell>
          <cell r="AV57">
            <v>118.02973043594909</v>
          </cell>
          <cell r="AW57">
            <v>117.38790799855074</v>
          </cell>
          <cell r="AX57">
            <v>118.29365506818385</v>
          </cell>
          <cell r="AY57">
            <v>116.31983550080689</v>
          </cell>
          <cell r="AZ57">
            <v>114.2255355624882</v>
          </cell>
          <cell r="BA57">
            <v>117.84434962788401</v>
          </cell>
          <cell r="BB57">
            <v>119.20032847004727</v>
          </cell>
          <cell r="BC57">
            <v>118.21457374259657</v>
          </cell>
          <cell r="BG57">
            <v>112.80496845501899</v>
          </cell>
          <cell r="BH57">
            <v>117.36109998454714</v>
          </cell>
          <cell r="BI57">
            <v>121.69897194657435</v>
          </cell>
          <cell r="BJ57">
            <v>116.76795836079367</v>
          </cell>
          <cell r="BK57">
            <v>121.21128954405665</v>
          </cell>
          <cell r="BL57">
            <v>121.1314355994935</v>
          </cell>
          <cell r="BM57">
            <v>122.45238888940804</v>
          </cell>
          <cell r="BN57">
            <v>122.03708927039294</v>
          </cell>
          <cell r="BO57">
            <v>118.35562737198624</v>
          </cell>
          <cell r="BP57">
            <v>115.38340563020562</v>
          </cell>
          <cell r="BQ57">
            <v>117.27572541939024</v>
          </cell>
          <cell r="BR57">
            <v>123.65652253755012</v>
          </cell>
          <cell r="BV57">
            <v>113.68414335229136</v>
          </cell>
          <cell r="BW57">
            <v>117.67100275803352</v>
          </cell>
          <cell r="BX57">
            <v>120.50591509677264</v>
          </cell>
          <cell r="BY57">
            <v>117.34430222548932</v>
          </cell>
          <cell r="BZ57">
            <v>120.56857185674239</v>
          </cell>
          <cell r="CA57">
            <v>122.81507699863886</v>
          </cell>
          <cell r="CB57">
            <v>124.8579322135682</v>
          </cell>
          <cell r="CC57">
            <v>116.56203869826452</v>
          </cell>
          <cell r="CD57">
            <v>122.27175496991336</v>
          </cell>
          <cell r="CE57">
            <v>120.11582823077568</v>
          </cell>
          <cell r="CF57">
            <v>121.71954203721744</v>
          </cell>
          <cell r="CG57">
            <v>114.16087634363038</v>
          </cell>
          <cell r="CK57">
            <v>118.21926124938352</v>
          </cell>
          <cell r="CL57">
            <v>119.15941031433624</v>
          </cell>
          <cell r="CM57">
            <v>120.60481258581058</v>
          </cell>
          <cell r="CN57">
            <v>120.71881363692734</v>
          </cell>
          <cell r="CO57">
            <v>115.25442337812601</v>
          </cell>
          <cell r="CP57">
            <v>121.80644713802836</v>
          </cell>
          <cell r="CQ57">
            <v>122.18033542414138</v>
          </cell>
          <cell r="CR57">
            <v>118.21615607354698</v>
          </cell>
          <cell r="CS57">
            <v>121.73794331053482</v>
          </cell>
          <cell r="CT57">
            <v>111.39378305854507</v>
          </cell>
          <cell r="CU57">
            <v>117.06643939761116</v>
          </cell>
          <cell r="CV57">
            <v>120.66034200844871</v>
          </cell>
        </row>
        <row r="58">
          <cell r="A58" t="str">
            <v>01.2.1.3</v>
          </cell>
          <cell r="B58" t="str">
            <v>Kakao</v>
          </cell>
          <cell r="E58">
            <v>120.52288261579001</v>
          </cell>
          <cell r="F58">
            <v>120.41577767471999</v>
          </cell>
          <cell r="G58">
            <v>120.41577767471999</v>
          </cell>
          <cell r="H58">
            <v>120.41577767471999</v>
          </cell>
          <cell r="I58">
            <v>120.41577767471999</v>
          </cell>
          <cell r="J58">
            <v>120.41577767471999</v>
          </cell>
          <cell r="K58">
            <v>120.41577767471999</v>
          </cell>
          <cell r="L58">
            <v>120.2313672988</v>
          </cell>
          <cell r="M58">
            <v>119.64808040371001</v>
          </cell>
          <cell r="N58">
            <v>119.12575924698</v>
          </cell>
          <cell r="O58">
            <v>119.12575924698</v>
          </cell>
          <cell r="P58">
            <v>120.61451426697998</v>
          </cell>
          <cell r="Q58">
            <v>122.56967671008999</v>
          </cell>
          <cell r="R58">
            <v>122.92148660539</v>
          </cell>
          <cell r="S58">
            <v>122.87986247938001</v>
          </cell>
          <cell r="T58">
            <v>120.05106930355001</v>
          </cell>
          <cell r="U58">
            <v>120.05106930355001</v>
          </cell>
          <cell r="V58">
            <v>120.52377342822</v>
          </cell>
          <cell r="W58">
            <v>121.45898004479999</v>
          </cell>
          <cell r="X58">
            <v>121.45898004479999</v>
          </cell>
          <cell r="Y58">
            <v>121.45898004479999</v>
          </cell>
          <cell r="Z58">
            <v>122.12717478767001</v>
          </cell>
          <cell r="AA58">
            <v>122.12717478767001</v>
          </cell>
          <cell r="AB58">
            <v>127.35421806871</v>
          </cell>
          <cell r="AC58">
            <v>128.45114985152</v>
          </cell>
          <cell r="AD58">
            <v>126.97149820237999</v>
          </cell>
          <cell r="AE58">
            <v>130.41323134459998</v>
          </cell>
          <cell r="AF58">
            <v>130.56233870189001</v>
          </cell>
          <cell r="AG58">
            <v>132.2021779506</v>
          </cell>
          <cell r="AH58">
            <v>130.93483252964</v>
          </cell>
          <cell r="AI58">
            <v>131.15203212473</v>
          </cell>
          <cell r="AJ58">
            <v>133.21981522423002</v>
          </cell>
          <cell r="AK58">
            <v>132.79831450992</v>
          </cell>
          <cell r="AL58">
            <v>131.18216110952</v>
          </cell>
          <cell r="AM58">
            <v>132.58172506033</v>
          </cell>
          <cell r="AN58">
            <v>135.14445818943</v>
          </cell>
          <cell r="AR58">
            <v>137.05277902573965</v>
          </cell>
          <cell r="AS58">
            <v>137.33605532455053</v>
          </cell>
          <cell r="AT58">
            <v>137.38300450932553</v>
          </cell>
          <cell r="AU58">
            <v>138.36103143879663</v>
          </cell>
          <cell r="AV58">
            <v>138.15863909821212</v>
          </cell>
          <cell r="AW58">
            <v>140.68458362289331</v>
          </cell>
          <cell r="AX58">
            <v>141.8319735873674</v>
          </cell>
          <cell r="AY58">
            <v>142.91408877853598</v>
          </cell>
          <cell r="AZ58">
            <v>139.8759197284252</v>
          </cell>
          <cell r="BA58">
            <v>141.17957722990374</v>
          </cell>
          <cell r="BB58">
            <v>140.20298283168947</v>
          </cell>
          <cell r="BC58">
            <v>139.95315478628046</v>
          </cell>
          <cell r="BG58">
            <v>139.24202481618039</v>
          </cell>
          <cell r="BH58">
            <v>140.90510214982126</v>
          </cell>
          <cell r="BI58">
            <v>143.64972346833503</v>
          </cell>
          <cell r="BJ58">
            <v>143.63033995639714</v>
          </cell>
          <cell r="BK58">
            <v>144.79435833538557</v>
          </cell>
          <cell r="BL58">
            <v>141.24608401614256</v>
          </cell>
          <cell r="BM58">
            <v>140.21197015542671</v>
          </cell>
          <cell r="BN58">
            <v>141.14205683618994</v>
          </cell>
          <cell r="BO58">
            <v>141.7248917492974</v>
          </cell>
          <cell r="BP58">
            <v>140.52645888954697</v>
          </cell>
          <cell r="BQ58">
            <v>141.44673485415964</v>
          </cell>
          <cell r="BR58">
            <v>143.76857168737951</v>
          </cell>
          <cell r="BV58">
            <v>144.50327221927353</v>
          </cell>
          <cell r="BW58">
            <v>143.36755801037188</v>
          </cell>
          <cell r="BX58">
            <v>140.51858248638612</v>
          </cell>
          <cell r="BY58">
            <v>138.90446397833756</v>
          </cell>
          <cell r="BZ58">
            <v>135.60106475296232</v>
          </cell>
          <cell r="CA58">
            <v>134.030249338706</v>
          </cell>
          <cell r="CB58">
            <v>136.94947018681825</v>
          </cell>
          <cell r="CC58">
            <v>137.51603337412388</v>
          </cell>
          <cell r="CD58">
            <v>137.39255054790158</v>
          </cell>
          <cell r="CE58">
            <v>137.27964908855546</v>
          </cell>
          <cell r="CF58">
            <v>134.71550785879671</v>
          </cell>
          <cell r="CG58">
            <v>136.00499693197517</v>
          </cell>
          <cell r="CK58">
            <v>127.35570475008744</v>
          </cell>
          <cell r="CL58">
            <v>136.464394610612</v>
          </cell>
          <cell r="CM58">
            <v>139.8868923559067</v>
          </cell>
          <cell r="CN58">
            <v>143.87145795202215</v>
          </cell>
          <cell r="CO58">
            <v>144.5804792020279</v>
          </cell>
          <cell r="CP58">
            <v>144.30853721066245</v>
          </cell>
          <cell r="CQ58">
            <v>143.67416910347262</v>
          </cell>
          <cell r="CR58">
            <v>144.6489169164841</v>
          </cell>
          <cell r="CS58">
            <v>144.67272032952889</v>
          </cell>
          <cell r="CT58">
            <v>144.53503477400119</v>
          </cell>
          <cell r="CU58">
            <v>145.23273152235006</v>
          </cell>
          <cell r="CV58">
            <v>146.42229294646688</v>
          </cell>
        </row>
        <row r="59">
          <cell r="A59" t="str">
            <v>01.2.2</v>
          </cell>
          <cell r="B59" t="str">
            <v>Sodavand, mineralvand og juice</v>
          </cell>
          <cell r="E59">
            <v>140.38974137900021</v>
          </cell>
          <cell r="F59">
            <v>136.25151552094897</v>
          </cell>
          <cell r="G59">
            <v>138.06256876792986</v>
          </cell>
          <cell r="H59">
            <v>133.73770588285214</v>
          </cell>
          <cell r="I59">
            <v>137.33172647174325</v>
          </cell>
          <cell r="J59">
            <v>133.74733813243151</v>
          </cell>
          <cell r="K59">
            <v>135.19232847922476</v>
          </cell>
          <cell r="L59">
            <v>135.26037339493234</v>
          </cell>
          <cell r="M59">
            <v>135.87439491447799</v>
          </cell>
          <cell r="N59">
            <v>133.83453770377773</v>
          </cell>
          <cell r="O59">
            <v>136.82514656065661</v>
          </cell>
          <cell r="P59">
            <v>135.33652550627576</v>
          </cell>
          <cell r="Q59">
            <v>134.12481316925445</v>
          </cell>
          <cell r="R59">
            <v>136.13454999945478</v>
          </cell>
          <cell r="S59">
            <v>138.57985845498649</v>
          </cell>
          <cell r="T59">
            <v>139.26130308534323</v>
          </cell>
          <cell r="U59">
            <v>136.9261414201606</v>
          </cell>
          <cell r="V59">
            <v>137.15985583631081</v>
          </cell>
          <cell r="W59">
            <v>138.09827855907503</v>
          </cell>
          <cell r="X59">
            <v>138.10653965126377</v>
          </cell>
          <cell r="Y59">
            <v>139.77208462862555</v>
          </cell>
          <cell r="Z59">
            <v>139.36890895033341</v>
          </cell>
          <cell r="AA59">
            <v>140.18490217262274</v>
          </cell>
          <cell r="AB59">
            <v>140.89034343806722</v>
          </cell>
          <cell r="AC59">
            <v>142.44226629750997</v>
          </cell>
          <cell r="AD59">
            <v>150.22102223101456</v>
          </cell>
          <cell r="AE59">
            <v>150.39912808376138</v>
          </cell>
          <cell r="AF59">
            <v>146.99079893106335</v>
          </cell>
          <cell r="AG59">
            <v>150.15594672867539</v>
          </cell>
          <cell r="AH59">
            <v>149.61004241343599</v>
          </cell>
          <cell r="AI59">
            <v>149.53169513908284</v>
          </cell>
          <cell r="AJ59">
            <v>146.00369137102948</v>
          </cell>
          <cell r="AK59">
            <v>146.84227247562595</v>
          </cell>
          <cell r="AL59">
            <v>148.31262997896135</v>
          </cell>
          <cell r="AM59">
            <v>154.43013603835414</v>
          </cell>
          <cell r="AN59">
            <v>155.391656762514</v>
          </cell>
          <cell r="AR59">
            <v>151.37673086731209</v>
          </cell>
          <cell r="AS59">
            <v>157.45991075231649</v>
          </cell>
          <cell r="AT59">
            <v>157.92945000982718</v>
          </cell>
          <cell r="AU59">
            <v>154.46267466516204</v>
          </cell>
          <cell r="AV59">
            <v>152.69839604165111</v>
          </cell>
          <cell r="AW59">
            <v>153.2762455769097</v>
          </cell>
          <cell r="AX59">
            <v>156.76828677870779</v>
          </cell>
          <cell r="AY59">
            <v>152.4671098448587</v>
          </cell>
          <cell r="AZ59">
            <v>153.97545458152231</v>
          </cell>
          <cell r="BA59">
            <v>150.81856692730449</v>
          </cell>
          <cell r="BB59">
            <v>153.36049756914949</v>
          </cell>
          <cell r="BC59">
            <v>152.12459791971386</v>
          </cell>
          <cell r="BG59">
            <v>153.68497731644254</v>
          </cell>
          <cell r="BH59">
            <v>152.59918138432218</v>
          </cell>
          <cell r="BI59">
            <v>151.23614721086196</v>
          </cell>
          <cell r="BJ59">
            <v>150.74638110961996</v>
          </cell>
          <cell r="BK59">
            <v>155.3546444682168</v>
          </cell>
          <cell r="BL59">
            <v>154.53155026235615</v>
          </cell>
          <cell r="BM59">
            <v>148.2452177500268</v>
          </cell>
          <cell r="BN59">
            <v>149.80599042228135</v>
          </cell>
          <cell r="BO59">
            <v>146.65070791365363</v>
          </cell>
          <cell r="BP59">
            <v>147.38210770094778</v>
          </cell>
          <cell r="BQ59">
            <v>148.38557420620879</v>
          </cell>
          <cell r="BR59">
            <v>146.63311449541357</v>
          </cell>
          <cell r="BV59">
            <v>141.7534729675134</v>
          </cell>
          <cell r="BW59">
            <v>141.24670451914648</v>
          </cell>
          <cell r="BX59">
            <v>136.32261289733029</v>
          </cell>
          <cell r="BY59">
            <v>137.5420105451901</v>
          </cell>
          <cell r="BZ59">
            <v>137.47010887133411</v>
          </cell>
          <cell r="CA59">
            <v>140.10972888602612</v>
          </cell>
          <cell r="CB59">
            <v>137.57059294274006</v>
          </cell>
          <cell r="CC59">
            <v>139.78871251043728</v>
          </cell>
          <cell r="CD59">
            <v>133.76812918545818</v>
          </cell>
          <cell r="CE59">
            <v>130.53237386498151</v>
          </cell>
          <cell r="CF59">
            <v>134.52375186070722</v>
          </cell>
          <cell r="CG59">
            <v>135.26977241359134</v>
          </cell>
          <cell r="CK59">
            <v>134.17834176887143</v>
          </cell>
          <cell r="CL59">
            <v>135.09295210679508</v>
          </cell>
          <cell r="CM59">
            <v>135.59762766881067</v>
          </cell>
          <cell r="CN59">
            <v>135.78950323335729</v>
          </cell>
          <cell r="CO59">
            <v>132.79571918401641</v>
          </cell>
          <cell r="CP59">
            <v>130.78379376606949</v>
          </cell>
          <cell r="CQ59">
            <v>129.48009397147675</v>
          </cell>
          <cell r="CR59">
            <v>134.20451709399697</v>
          </cell>
          <cell r="CS59">
            <v>129.94027627118058</v>
          </cell>
          <cell r="CT59">
            <v>131.25049962590231</v>
          </cell>
          <cell r="CU59">
            <v>132.35799330324664</v>
          </cell>
          <cell r="CV59">
            <v>128.96167986000438</v>
          </cell>
        </row>
        <row r="60">
          <cell r="A60" t="str">
            <v>02.</v>
          </cell>
          <cell r="B60" t="str">
            <v>Alkoholiske drikkevarer og tobak</v>
          </cell>
          <cell r="E60">
            <v>106.77905340344982</v>
          </cell>
          <cell r="F60">
            <v>107.78549649154047</v>
          </cell>
          <cell r="G60">
            <v>107.99832386630403</v>
          </cell>
          <cell r="H60">
            <v>107.91253386075427</v>
          </cell>
          <cell r="I60">
            <v>108.18107574634917</v>
          </cell>
          <cell r="J60">
            <v>108.134876784273</v>
          </cell>
          <cell r="K60">
            <v>108.07154516963757</v>
          </cell>
          <cell r="L60">
            <v>107.57899077778859</v>
          </cell>
          <cell r="M60">
            <v>107.9506468320985</v>
          </cell>
          <cell r="N60">
            <v>108.05995677530812</v>
          </cell>
          <cell r="O60">
            <v>107.49275485703981</v>
          </cell>
          <cell r="P60">
            <v>107.84356243665506</v>
          </cell>
          <cell r="Q60">
            <v>113.22209734710994</v>
          </cell>
          <cell r="R60">
            <v>113.46959895371559</v>
          </cell>
          <cell r="S60">
            <v>113.60943704616311</v>
          </cell>
          <cell r="T60">
            <v>113.68586174817443</v>
          </cell>
          <cell r="U60">
            <v>113.68394047426531</v>
          </cell>
          <cell r="V60">
            <v>113.58533459782042</v>
          </cell>
          <cell r="W60">
            <v>117.84170292672034</v>
          </cell>
          <cell r="X60">
            <v>117.72192741210456</v>
          </cell>
          <cell r="Y60">
            <v>117.91180856125844</v>
          </cell>
          <cell r="Z60">
            <v>117.41266511205851</v>
          </cell>
          <cell r="AA60">
            <v>119.13501430344344</v>
          </cell>
          <cell r="AB60">
            <v>119.01767353486075</v>
          </cell>
          <cell r="AC60">
            <v>119.09154956214438</v>
          </cell>
          <cell r="AD60">
            <v>120.13151115322209</v>
          </cell>
          <cell r="AE60">
            <v>119.92054108876412</v>
          </cell>
          <cell r="AF60">
            <v>120.47691149142008</v>
          </cell>
          <cell r="AG60">
            <v>119.97507001963621</v>
          </cell>
          <cell r="AH60">
            <v>121.3847401418671</v>
          </cell>
          <cell r="AI60">
            <v>122.17972258518408</v>
          </cell>
          <cell r="AJ60">
            <v>122.20627500675384</v>
          </cell>
          <cell r="AK60">
            <v>121.8328687023206</v>
          </cell>
          <cell r="AL60">
            <v>121.78173426522292</v>
          </cell>
          <cell r="AM60">
            <v>122.39281474141042</v>
          </cell>
          <cell r="AN60">
            <v>123.40807144918998</v>
          </cell>
          <cell r="AO60"/>
          <cell r="AP60"/>
          <cell r="AQ60"/>
          <cell r="AR60">
            <v>126.53513864184521</v>
          </cell>
          <cell r="AS60">
            <v>127.80783343690632</v>
          </cell>
          <cell r="AT60">
            <v>128.02999389437747</v>
          </cell>
          <cell r="AU60">
            <v>129.42095175777288</v>
          </cell>
          <cell r="AV60">
            <v>129.67692101562716</v>
          </cell>
          <cell r="AW60">
            <v>129.61379128890471</v>
          </cell>
          <cell r="AX60">
            <v>130.95998471382731</v>
          </cell>
          <cell r="AY60">
            <v>130.49167304125186</v>
          </cell>
          <cell r="AZ60">
            <v>131.53944489980657</v>
          </cell>
          <cell r="BA60">
            <v>131.03139983464436</v>
          </cell>
          <cell r="BB60">
            <v>131.39431144556102</v>
          </cell>
          <cell r="BC60">
            <v>132.12222167416473</v>
          </cell>
          <cell r="BD60"/>
          <cell r="BE60"/>
          <cell r="BF60"/>
          <cell r="BG60">
            <v>133.18812869697101</v>
          </cell>
          <cell r="BH60">
            <v>134.09981480122025</v>
          </cell>
          <cell r="BI60">
            <v>133.86666197335228</v>
          </cell>
          <cell r="BJ60">
            <v>135.06847422701253</v>
          </cell>
          <cell r="BK60">
            <v>135.74514848003849</v>
          </cell>
          <cell r="BL60">
            <v>135.37425273181603</v>
          </cell>
          <cell r="BM60">
            <v>136.62129191633821</v>
          </cell>
          <cell r="BN60">
            <v>135.92710078875274</v>
          </cell>
          <cell r="BO60">
            <v>135.37790813828585</v>
          </cell>
          <cell r="BP60">
            <v>134.9980917440576</v>
          </cell>
          <cell r="BQ60">
            <v>135.01487780610603</v>
          </cell>
          <cell r="BR60">
            <v>135.3660353619475</v>
          </cell>
          <cell r="BS60"/>
          <cell r="BT60"/>
          <cell r="BU60"/>
          <cell r="BV60">
            <v>136.69376070525789</v>
          </cell>
          <cell r="BW60">
            <v>136.5677677940125</v>
          </cell>
          <cell r="BX60">
            <v>136.54822975508279</v>
          </cell>
          <cell r="BY60">
            <v>134.68167756388161</v>
          </cell>
          <cell r="BZ60">
            <v>136.6982673993023</v>
          </cell>
          <cell r="CA60">
            <v>136.8200423720665</v>
          </cell>
          <cell r="CB60">
            <v>137.21877193237404</v>
          </cell>
          <cell r="CC60">
            <v>135.87108358701758</v>
          </cell>
          <cell r="CD60">
            <v>135.80840690580584</v>
          </cell>
          <cell r="CE60">
            <v>136.51113541706391</v>
          </cell>
          <cell r="CF60">
            <v>135.91361817082037</v>
          </cell>
          <cell r="CG60">
            <v>135.76371636803611</v>
          </cell>
          <cell r="CK60">
            <v>137.40662377716922</v>
          </cell>
          <cell r="CL60">
            <v>137.33394374167909</v>
          </cell>
          <cell r="CM60">
            <v>137.55525357521469</v>
          </cell>
          <cell r="CN60">
            <v>137.73961714827334</v>
          </cell>
          <cell r="CO60">
            <v>137.57163527653466</v>
          </cell>
          <cell r="CP60">
            <v>137.93863254548211</v>
          </cell>
          <cell r="CQ60">
            <v>138.17766794097673</v>
          </cell>
          <cell r="CR60">
            <v>138.73134545396977</v>
          </cell>
          <cell r="CS60">
            <v>138.52096745362667</v>
          </cell>
          <cell r="CT60">
            <v>138.4945615801345</v>
          </cell>
          <cell r="CU60">
            <v>138.21057663563661</v>
          </cell>
          <cell r="CV60">
            <v>138.23260799060185</v>
          </cell>
        </row>
        <row r="61">
          <cell r="A61" t="str">
            <v>02.1</v>
          </cell>
          <cell r="B61" t="str">
            <v>Alkoholiske drikkevarer</v>
          </cell>
          <cell r="E61">
            <v>103.77277501363622</v>
          </cell>
          <cell r="F61">
            <v>104.72553131806779</v>
          </cell>
          <cell r="G61">
            <v>105.15166055506913</v>
          </cell>
          <cell r="H61">
            <v>104.97979785358784</v>
          </cell>
          <cell r="I61">
            <v>105.4612257711872</v>
          </cell>
          <cell r="J61">
            <v>105.32820764865843</v>
          </cell>
          <cell r="K61">
            <v>105.20150028611748</v>
          </cell>
          <cell r="L61">
            <v>104.22516589534578</v>
          </cell>
          <cell r="M61">
            <v>104.34567006908772</v>
          </cell>
          <cell r="N61">
            <v>104.54704045904363</v>
          </cell>
          <cell r="O61">
            <v>103.41178027858699</v>
          </cell>
          <cell r="P61">
            <v>104.1138995677875</v>
          </cell>
          <cell r="Q61">
            <v>103.8135997834944</v>
          </cell>
          <cell r="R61">
            <v>104.30897666697936</v>
          </cell>
          <cell r="S61">
            <v>104.58886397510301</v>
          </cell>
          <cell r="T61">
            <v>104.74182876277794</v>
          </cell>
          <cell r="U61">
            <v>104.742810820928</v>
          </cell>
          <cell r="V61">
            <v>104.54541898009268</v>
          </cell>
          <cell r="W61">
            <v>104.85351527187444</v>
          </cell>
          <cell r="X61">
            <v>104.61378340927396</v>
          </cell>
          <cell r="Y61">
            <v>104.99383238427018</v>
          </cell>
          <cell r="Z61">
            <v>103.99488554204832</v>
          </cell>
          <cell r="AA61">
            <v>105.0398273742241</v>
          </cell>
          <cell r="AB61">
            <v>104.80496867959404</v>
          </cell>
          <cell r="AC61">
            <v>104.9173274738714</v>
          </cell>
          <cell r="AD61">
            <v>107.05438195128845</v>
          </cell>
          <cell r="AE61">
            <v>105.52276560743429</v>
          </cell>
          <cell r="AF61">
            <v>106.53387104568564</v>
          </cell>
          <cell r="AG61">
            <v>105.05865369969982</v>
          </cell>
          <cell r="AH61">
            <v>107.47169292805857</v>
          </cell>
          <cell r="AI61">
            <v>109.04029451729402</v>
          </cell>
          <cell r="AJ61">
            <v>109.22685284119675</v>
          </cell>
          <cell r="AK61">
            <v>108.37285506552338</v>
          </cell>
          <cell r="AL61">
            <v>108.39776096118183</v>
          </cell>
          <cell r="AM61">
            <v>109.39517573687384</v>
          </cell>
          <cell r="AN61">
            <v>111.37209262950752</v>
          </cell>
          <cell r="AR61">
            <v>117.27073028758595</v>
          </cell>
          <cell r="AS61">
            <v>119.27868808211721</v>
          </cell>
          <cell r="AT61">
            <v>119.64035114483104</v>
          </cell>
          <cell r="AU61">
            <v>120.52134544514917</v>
          </cell>
          <cell r="AV61">
            <v>120.3990461907354</v>
          </cell>
          <cell r="AW61">
            <v>120.50075423387558</v>
          </cell>
          <cell r="AX61">
            <v>123.03626042029022</v>
          </cell>
          <cell r="AY61">
            <v>121.98711128844614</v>
          </cell>
          <cell r="AZ61">
            <v>120.7875647811703</v>
          </cell>
          <cell r="BA61">
            <v>119.43685063920596</v>
          </cell>
          <cell r="BB61">
            <v>120.13142934676563</v>
          </cell>
          <cell r="BC61">
            <v>121.34442539103792</v>
          </cell>
          <cell r="BG61">
            <v>123.10316181903983</v>
          </cell>
          <cell r="BH61">
            <v>123.33130754185441</v>
          </cell>
          <cell r="BI61">
            <v>122.37264450277426</v>
          </cell>
          <cell r="BJ61">
            <v>124.48219633648007</v>
          </cell>
          <cell r="BK61">
            <v>125.82933604919509</v>
          </cell>
          <cell r="BL61">
            <v>125.01872483065227</v>
          </cell>
          <cell r="BM61">
            <v>127.34943402813848</v>
          </cell>
          <cell r="BN61">
            <v>125.72576527240541</v>
          </cell>
          <cell r="BO61">
            <v>124.9335943071017</v>
          </cell>
          <cell r="BP61">
            <v>124.08347856583431</v>
          </cell>
          <cell r="BQ61">
            <v>124.30160817262446</v>
          </cell>
          <cell r="BR61">
            <v>124.90682515125245</v>
          </cell>
          <cell r="BV61">
            <v>126.28804356831628</v>
          </cell>
          <cell r="BW61">
            <v>125.96795816732808</v>
          </cell>
          <cell r="BX61">
            <v>125.85498846573618</v>
          </cell>
          <cell r="BY61">
            <v>122.13007349948779</v>
          </cell>
          <cell r="BZ61">
            <v>124.67752284491733</v>
          </cell>
          <cell r="CA61">
            <v>124.85725816992289</v>
          </cell>
          <cell r="CB61">
            <v>125.64359020902035</v>
          </cell>
          <cell r="CC61">
            <v>123.10424791068397</v>
          </cell>
          <cell r="CD61">
            <v>122.77129425916182</v>
          </cell>
          <cell r="CE61">
            <v>124.02567363145678</v>
          </cell>
          <cell r="CF61">
            <v>122.70225990260465</v>
          </cell>
          <cell r="CG61">
            <v>122.31850258536838</v>
          </cell>
          <cell r="CK61">
            <v>125.24002387085602</v>
          </cell>
          <cell r="CL61">
            <v>125.03355108506992</v>
          </cell>
          <cell r="CM61">
            <v>125.44343697172738</v>
          </cell>
          <cell r="CN61">
            <v>125.8004422422507</v>
          </cell>
          <cell r="CO61">
            <v>125.49786762965833</v>
          </cell>
          <cell r="CP61">
            <v>124.8537092242744</v>
          </cell>
          <cell r="CQ61">
            <v>125.31504295339754</v>
          </cell>
          <cell r="CR61">
            <v>126.40888193175745</v>
          </cell>
          <cell r="CS61">
            <v>126.01757515023689</v>
          </cell>
          <cell r="CT61">
            <v>126.05051227749668</v>
          </cell>
          <cell r="CU61">
            <v>125.51575814879085</v>
          </cell>
          <cell r="CV61">
            <v>125.5567882949931</v>
          </cell>
        </row>
        <row r="62">
          <cell r="A62" t="str">
            <v>02.1.1</v>
          </cell>
          <cell r="B62" t="str">
            <v>Spiritus</v>
          </cell>
          <cell r="E62">
            <v>78.992020117887321</v>
          </cell>
          <cell r="F62">
            <v>78.947607641585321</v>
          </cell>
          <cell r="G62">
            <v>79.199683545297205</v>
          </cell>
          <cell r="H62">
            <v>79.385366496436518</v>
          </cell>
          <cell r="I62">
            <v>79.32208432326226</v>
          </cell>
          <cell r="J62">
            <v>79.295257701725291</v>
          </cell>
          <cell r="K62">
            <v>79.299654367115707</v>
          </cell>
          <cell r="L62">
            <v>79.277296632718475</v>
          </cell>
          <cell r="M62">
            <v>79.170630985172039</v>
          </cell>
          <cell r="N62">
            <v>78.980215795010636</v>
          </cell>
          <cell r="O62">
            <v>78.872838485561061</v>
          </cell>
          <cell r="P62">
            <v>79.625861694417694</v>
          </cell>
          <cell r="Q62">
            <v>79.632665679736178</v>
          </cell>
          <cell r="R62">
            <v>79.665296033516753</v>
          </cell>
          <cell r="S62">
            <v>79.890717781928231</v>
          </cell>
          <cell r="T62">
            <v>79.931283061717409</v>
          </cell>
          <cell r="U62">
            <v>79.958277792788877</v>
          </cell>
          <cell r="V62">
            <v>79.768457386585169</v>
          </cell>
          <cell r="W62">
            <v>79.64493701686996</v>
          </cell>
          <cell r="X62">
            <v>79.594849640307217</v>
          </cell>
          <cell r="Y62">
            <v>79.245765257032943</v>
          </cell>
          <cell r="Z62">
            <v>79.432192370534921</v>
          </cell>
          <cell r="AA62">
            <v>79.579065658349762</v>
          </cell>
          <cell r="AB62">
            <v>79.576152288651997</v>
          </cell>
          <cell r="AC62">
            <v>79.555627959365879</v>
          </cell>
          <cell r="AD62">
            <v>79.729819369253974</v>
          </cell>
          <cell r="AE62">
            <v>79.87003757952391</v>
          </cell>
          <cell r="AF62">
            <v>78.224777695783786</v>
          </cell>
          <cell r="AG62">
            <v>79.672783819359736</v>
          </cell>
          <cell r="AH62">
            <v>79.229820816662851</v>
          </cell>
          <cell r="AI62">
            <v>79.964370438922913</v>
          </cell>
          <cell r="AJ62">
            <v>79.766336788749896</v>
          </cell>
          <cell r="AK62">
            <v>78.76641322308484</v>
          </cell>
          <cell r="AL62">
            <v>78.999435224796244</v>
          </cell>
          <cell r="AM62">
            <v>78.437848516569176</v>
          </cell>
          <cell r="AN62">
            <v>76.580821286203403</v>
          </cell>
          <cell r="AR62">
            <v>79.468930912470043</v>
          </cell>
          <cell r="AS62">
            <v>79.953999900662708</v>
          </cell>
          <cell r="AT62">
            <v>79.81135384201049</v>
          </cell>
          <cell r="AU62">
            <v>79.814718791237823</v>
          </cell>
          <cell r="AV62">
            <v>79.396808445699563</v>
          </cell>
          <cell r="AW62">
            <v>79.844544416174884</v>
          </cell>
          <cell r="AX62">
            <v>80.595646952614999</v>
          </cell>
          <cell r="AY62">
            <v>80.365093672728577</v>
          </cell>
          <cell r="AZ62">
            <v>80.21901035325773</v>
          </cell>
          <cell r="BA62">
            <v>79.778957272273132</v>
          </cell>
          <cell r="BB62">
            <v>78.269968501403767</v>
          </cell>
          <cell r="BC62">
            <v>76.419615413263514</v>
          </cell>
          <cell r="BG62">
            <v>78.954310461662459</v>
          </cell>
          <cell r="BH62">
            <v>79.232829498300035</v>
          </cell>
          <cell r="BI62">
            <v>77.692778328459397</v>
          </cell>
          <cell r="BJ62">
            <v>80.346058934409783</v>
          </cell>
          <cell r="BK62">
            <v>79.751856671410565</v>
          </cell>
          <cell r="BL62">
            <v>80.451935917792269</v>
          </cell>
          <cell r="BM62">
            <v>82.650069420569309</v>
          </cell>
          <cell r="BN62">
            <v>82.074682918890886</v>
          </cell>
          <cell r="BO62">
            <v>81.556923000333271</v>
          </cell>
          <cell r="BP62">
            <v>81.252476756748948</v>
          </cell>
          <cell r="BQ62">
            <v>80.972658389793068</v>
          </cell>
          <cell r="BR62">
            <v>79.760185334655233</v>
          </cell>
          <cell r="BV62">
            <v>82.203806277081483</v>
          </cell>
          <cell r="BW62">
            <v>82.314098558506203</v>
          </cell>
          <cell r="BX62">
            <v>82.019244873632402</v>
          </cell>
          <cell r="BY62">
            <v>80.174657482699558</v>
          </cell>
          <cell r="BZ62">
            <v>81.707824437231636</v>
          </cell>
          <cell r="CA62">
            <v>80.815258601787221</v>
          </cell>
          <cell r="CB62">
            <v>81.928795448932149</v>
          </cell>
          <cell r="CC62">
            <v>81.442471323903305</v>
          </cell>
          <cell r="CD62">
            <v>81.288765900870146</v>
          </cell>
          <cell r="CE62">
            <v>80.775955961641046</v>
          </cell>
          <cell r="CF62">
            <v>80.594886520819557</v>
          </cell>
          <cell r="CG62">
            <v>80.15611510971911</v>
          </cell>
          <cell r="CK62">
            <v>81.37439911951553</v>
          </cell>
          <cell r="CL62">
            <v>81.305357949536031</v>
          </cell>
          <cell r="CM62">
            <v>80.817726578481654</v>
          </cell>
          <cell r="CN62">
            <v>80.817146893970573</v>
          </cell>
          <cell r="CO62">
            <v>80.594642805599065</v>
          </cell>
          <cell r="CP62">
            <v>79.997996622610174</v>
          </cell>
          <cell r="CQ62">
            <v>80.783178233958054</v>
          </cell>
          <cell r="CR62">
            <v>81.388499196415012</v>
          </cell>
          <cell r="CS62">
            <v>81.398183948549658</v>
          </cell>
          <cell r="CT62">
            <v>80.357886120068102</v>
          </cell>
          <cell r="CU62">
            <v>80.306394983661392</v>
          </cell>
          <cell r="CV62">
            <v>78.745603508923736</v>
          </cell>
        </row>
        <row r="63">
          <cell r="A63" t="str">
            <v>02.1.2</v>
          </cell>
          <cell r="B63" t="str">
            <v>Vin</v>
          </cell>
          <cell r="E63">
            <v>107.56827661158395</v>
          </cell>
          <cell r="F63">
            <v>108.38543917668795</v>
          </cell>
          <cell r="G63">
            <v>108.19865358383183</v>
          </cell>
          <cell r="H63">
            <v>108.72415885675004</v>
          </cell>
          <cell r="I63">
            <v>108.76143096899482</v>
          </cell>
          <cell r="J63">
            <v>108.67018378120396</v>
          </cell>
          <cell r="K63">
            <v>108.51233264655671</v>
          </cell>
          <cell r="L63">
            <v>108.2235327139048</v>
          </cell>
          <cell r="M63">
            <v>108.54776175925646</v>
          </cell>
          <cell r="N63">
            <v>107.85478974447911</v>
          </cell>
          <cell r="O63">
            <v>107.78227007932057</v>
          </cell>
          <cell r="P63">
            <v>108.51301840994719</v>
          </cell>
          <cell r="Q63">
            <v>107.99996097453969</v>
          </cell>
          <cell r="R63">
            <v>108.3983537294633</v>
          </cell>
          <cell r="S63">
            <v>108.37562480962083</v>
          </cell>
          <cell r="T63">
            <v>108.33532782535684</v>
          </cell>
          <cell r="U63">
            <v>108.53703468930263</v>
          </cell>
          <cell r="V63">
            <v>108.22357955503824</v>
          </cell>
          <cell r="W63">
            <v>107.92002402282975</v>
          </cell>
          <cell r="X63">
            <v>108.05310711918982</v>
          </cell>
          <cell r="Y63">
            <v>108.9099625180943</v>
          </cell>
          <cell r="Z63">
            <v>108.05490507603386</v>
          </cell>
          <cell r="AA63">
            <v>108.08374630394614</v>
          </cell>
          <cell r="AB63">
            <v>108.6066053567631</v>
          </cell>
          <cell r="AC63">
            <v>108.35783514903164</v>
          </cell>
          <cell r="AD63">
            <v>109.67048799536138</v>
          </cell>
          <cell r="AE63">
            <v>107.29390428976677</v>
          </cell>
          <cell r="AF63">
            <v>108.94428158853027</v>
          </cell>
          <cell r="AG63">
            <v>107.21434072381186</v>
          </cell>
          <cell r="AH63">
            <v>107.40367394897081</v>
          </cell>
          <cell r="AI63">
            <v>110.49266024677377</v>
          </cell>
          <cell r="AJ63">
            <v>110.23895834202426</v>
          </cell>
          <cell r="AK63">
            <v>108.73804979770782</v>
          </cell>
          <cell r="AL63">
            <v>109.31536287603036</v>
          </cell>
          <cell r="AM63">
            <v>108.01958284250452</v>
          </cell>
          <cell r="AN63">
            <v>112.20290276762894</v>
          </cell>
          <cell r="AR63">
            <v>120.46951308664032</v>
          </cell>
          <cell r="AS63">
            <v>123.3141485896962</v>
          </cell>
          <cell r="AT63">
            <v>122.97539831957164</v>
          </cell>
          <cell r="AU63">
            <v>124.3079196236082</v>
          </cell>
          <cell r="AV63">
            <v>124.79478618102431</v>
          </cell>
          <cell r="AW63">
            <v>123.71812706617148</v>
          </cell>
          <cell r="AX63">
            <v>127.71570667522062</v>
          </cell>
          <cell r="AY63">
            <v>125.76323535442758</v>
          </cell>
          <cell r="AZ63">
            <v>126.15020530993006</v>
          </cell>
          <cell r="BA63">
            <v>123.74175616500266</v>
          </cell>
          <cell r="BB63">
            <v>124.06222274565144</v>
          </cell>
          <cell r="BC63">
            <v>127.38301015475933</v>
          </cell>
          <cell r="BG63">
            <v>128.20914415618137</v>
          </cell>
          <cell r="BH63">
            <v>128.86210719177146</v>
          </cell>
          <cell r="BI63">
            <v>129.55676079512071</v>
          </cell>
          <cell r="BJ63">
            <v>130.46423954634653</v>
          </cell>
          <cell r="BK63">
            <v>131.14588395488593</v>
          </cell>
          <cell r="BL63">
            <v>130.34015915216358</v>
          </cell>
          <cell r="BM63">
            <v>133.10807573514325</v>
          </cell>
          <cell r="BN63">
            <v>131.38157523672729</v>
          </cell>
          <cell r="BO63">
            <v>130.91260254391486</v>
          </cell>
          <cell r="BP63">
            <v>131.39728184553368</v>
          </cell>
          <cell r="BQ63">
            <v>127.99491069076356</v>
          </cell>
          <cell r="BR63">
            <v>130.21970613592387</v>
          </cell>
          <cell r="BV63">
            <v>132.49339321455761</v>
          </cell>
          <cell r="BW63">
            <v>131.62678996305903</v>
          </cell>
          <cell r="BX63">
            <v>132.28175561207428</v>
          </cell>
          <cell r="BY63">
            <v>129.20461341201559</v>
          </cell>
          <cell r="BZ63">
            <v>130.48753500276149</v>
          </cell>
          <cell r="CA63">
            <v>132.70560224120396</v>
          </cell>
          <cell r="CB63">
            <v>134.9548238093102</v>
          </cell>
          <cell r="CC63">
            <v>132.16323785948336</v>
          </cell>
          <cell r="CD63">
            <v>132.77997110451128</v>
          </cell>
          <cell r="CE63">
            <v>134.85562706353613</v>
          </cell>
          <cell r="CF63">
            <v>132.53416145911382</v>
          </cell>
          <cell r="CG63">
            <v>131.92510207408526</v>
          </cell>
          <cell r="CK63">
            <v>134.81402348399774</v>
          </cell>
          <cell r="CL63">
            <v>134.39166233299269</v>
          </cell>
          <cell r="CM63">
            <v>135.17262099587433</v>
          </cell>
          <cell r="CN63">
            <v>134.9099495068134</v>
          </cell>
          <cell r="CO63">
            <v>133.51502877047375</v>
          </cell>
          <cell r="CP63">
            <v>134.24095633907521</v>
          </cell>
          <cell r="CQ63">
            <v>135.93050282615962</v>
          </cell>
          <cell r="CR63">
            <v>136.47517269801889</v>
          </cell>
          <cell r="CS63">
            <v>134.7380604611111</v>
          </cell>
          <cell r="CT63">
            <v>135.6473268960417</v>
          </cell>
          <cell r="CU63">
            <v>135.82925074337035</v>
          </cell>
          <cell r="CV63">
            <v>135.98027144109628</v>
          </cell>
        </row>
        <row r="64">
          <cell r="A64" t="str">
            <v>02.1.3</v>
          </cell>
          <cell r="B64" t="str">
            <v>Øl</v>
          </cell>
          <cell r="E64">
            <v>110.85074998458025</v>
          </cell>
          <cell r="F64">
            <v>112.51891228804362</v>
          </cell>
          <cell r="G64">
            <v>113.93884639575845</v>
          </cell>
          <cell r="H64">
            <v>112.5530531457606</v>
          </cell>
          <cell r="I64">
            <v>113.97135113415531</v>
          </cell>
          <cell r="J64">
            <v>113.72187496840708</v>
          </cell>
          <cell r="K64">
            <v>113.57336112953506</v>
          </cell>
          <cell r="L64">
            <v>111.08973622094041</v>
          </cell>
          <cell r="M64">
            <v>111.0272344963761</v>
          </cell>
          <cell r="N64">
            <v>112.75084489447123</v>
          </cell>
          <cell r="O64">
            <v>109.51667634667508</v>
          </cell>
          <cell r="P64">
            <v>110.14903579939778</v>
          </cell>
          <cell r="Q64">
            <v>110.00392427310078</v>
          </cell>
          <cell r="R64">
            <v>110.88145813948452</v>
          </cell>
          <cell r="S64">
            <v>111.63559423006014</v>
          </cell>
          <cell r="T64">
            <v>112.13170651484729</v>
          </cell>
          <cell r="U64">
            <v>111.82306138342815</v>
          </cell>
          <cell r="V64">
            <v>111.79329911770211</v>
          </cell>
          <cell r="W64">
            <v>113.22703921300817</v>
          </cell>
          <cell r="X64">
            <v>112.33935330649389</v>
          </cell>
          <cell r="Y64">
            <v>112.39328273496275</v>
          </cell>
          <cell r="Z64">
            <v>110.56920669056441</v>
          </cell>
          <cell r="AA64">
            <v>113.57710110832001</v>
          </cell>
          <cell r="AB64">
            <v>112.1044826611043</v>
          </cell>
          <cell r="AC64">
            <v>112.8183373373281</v>
          </cell>
          <cell r="AD64">
            <v>117.18570494957288</v>
          </cell>
          <cell r="AE64">
            <v>116.0365775994652</v>
          </cell>
          <cell r="AF64">
            <v>117.4798557591637</v>
          </cell>
          <cell r="AG64">
            <v>114.86753858420244</v>
          </cell>
          <cell r="AH64">
            <v>122.03789519857634</v>
          </cell>
          <cell r="AI64">
            <v>121.79318727041719</v>
          </cell>
          <cell r="AJ64">
            <v>122.82834545778525</v>
          </cell>
          <cell r="AK64">
            <v>123.00579773601299</v>
          </cell>
          <cell r="AL64">
            <v>122.10778342375936</v>
          </cell>
          <cell r="AM64">
            <v>127.29500650817387</v>
          </cell>
          <cell r="AN64">
            <v>128.00086495523919</v>
          </cell>
          <cell r="AR64">
            <v>130.84633169372651</v>
          </cell>
          <cell r="AS64">
            <v>132.0354369460039</v>
          </cell>
          <cell r="AT64">
            <v>134.0613181824707</v>
          </cell>
          <cell r="AU64">
            <v>134.53432917483727</v>
          </cell>
          <cell r="AV64">
            <v>133.37642448466988</v>
          </cell>
          <cell r="AW64">
            <v>135.61040522593544</v>
          </cell>
          <cell r="AX64">
            <v>136.23224988578957</v>
          </cell>
          <cell r="AY64">
            <v>136.51926280995815</v>
          </cell>
          <cell r="AZ64">
            <v>131.60481278510531</v>
          </cell>
          <cell r="BA64">
            <v>131.84714633200264</v>
          </cell>
          <cell r="BB64">
            <v>134.51553555662284</v>
          </cell>
          <cell r="BC64">
            <v>133.27627130704326</v>
          </cell>
          <cell r="BG64">
            <v>136.22514174518514</v>
          </cell>
          <cell r="BH64">
            <v>135.62253311368156</v>
          </cell>
          <cell r="BI64">
            <v>131.9812454038358</v>
          </cell>
          <cell r="BJ64">
            <v>135.91293305337598</v>
          </cell>
          <cell r="BK64">
            <v>139.64822815854748</v>
          </cell>
          <cell r="BL64">
            <v>137.92535401262697</v>
          </cell>
          <cell r="BM64">
            <v>139.43569546337184</v>
          </cell>
          <cell r="BN64">
            <v>137.41697006667394</v>
          </cell>
          <cell r="BO64">
            <v>135.88340290457759</v>
          </cell>
          <cell r="BP64">
            <v>132.24289437771642</v>
          </cell>
          <cell r="BQ64">
            <v>139.50164278003433</v>
          </cell>
          <cell r="BR64">
            <v>138.19206652571495</v>
          </cell>
          <cell r="BV64">
            <v>137.27890329214802</v>
          </cell>
          <cell r="BW64">
            <v>137.79222281142899</v>
          </cell>
          <cell r="BX64">
            <v>136.28608179085072</v>
          </cell>
          <cell r="BY64">
            <v>130.31948502098237</v>
          </cell>
          <cell r="BZ64">
            <v>135.84993323008626</v>
          </cell>
          <cell r="CA64">
            <v>132.64202697557002</v>
          </cell>
          <cell r="CB64">
            <v>130.4168783820233</v>
          </cell>
          <cell r="CC64">
            <v>127.28797644561597</v>
          </cell>
          <cell r="CD64">
            <v>125.01914898517109</v>
          </cell>
          <cell r="CE64">
            <v>125.61106506347498</v>
          </cell>
          <cell r="CF64">
            <v>125.62292431545411</v>
          </cell>
          <cell r="CG64">
            <v>125.70591629229199</v>
          </cell>
          <cell r="CK64">
            <v>129.4798300636846</v>
          </cell>
          <cell r="CL64">
            <v>129.56740847841462</v>
          </cell>
          <cell r="CM64">
            <v>129.79065932031722</v>
          </cell>
          <cell r="CN64">
            <v>131.34694909163147</v>
          </cell>
          <cell r="CO64">
            <v>132.82314373797215</v>
          </cell>
          <cell r="CP64">
            <v>129.88493765286717</v>
          </cell>
          <cell r="CQ64">
            <v>128.14546592099688</v>
          </cell>
          <cell r="CR64">
            <v>130.37859488538169</v>
          </cell>
          <cell r="CS64">
            <v>132.03298728963435</v>
          </cell>
          <cell r="CT64">
            <v>131.12772689555254</v>
          </cell>
          <cell r="CU64">
            <v>129.17331024558084</v>
          </cell>
          <cell r="CV64">
            <v>129.80452307806866</v>
          </cell>
        </row>
        <row r="65">
          <cell r="A65" t="str">
            <v>02.2</v>
          </cell>
          <cell r="B65" t="str">
            <v>Tobak</v>
          </cell>
          <cell r="E65">
            <v>109.97924</v>
          </cell>
          <cell r="F65">
            <v>111.04120508739504</v>
          </cell>
          <cell r="G65">
            <v>111.04105187456157</v>
          </cell>
          <cell r="H65">
            <v>111.04120508739504</v>
          </cell>
          <cell r="I65">
            <v>111.09728304902904</v>
          </cell>
          <cell r="J65">
            <v>111.13784555675095</v>
          </cell>
          <cell r="K65">
            <v>111.13779405859704</v>
          </cell>
          <cell r="L65">
            <v>111.12827319175351</v>
          </cell>
          <cell r="M65">
            <v>111.75182762228526</v>
          </cell>
          <cell r="N65">
            <v>111.7692473303475</v>
          </cell>
          <cell r="O65">
            <v>111.7692473303475</v>
          </cell>
          <cell r="P65">
            <v>111.76927284640114</v>
          </cell>
          <cell r="Q65">
            <v>122.83805351211369</v>
          </cell>
          <cell r="R65">
            <v>122.83805351211369</v>
          </cell>
          <cell r="S65">
            <v>122.83805351211369</v>
          </cell>
          <cell r="T65">
            <v>122.83805351211369</v>
          </cell>
          <cell r="U65">
            <v>122.83322456983561</v>
          </cell>
          <cell r="V65">
            <v>122.83325579496061</v>
          </cell>
          <cell r="W65">
            <v>131.0467641453119</v>
          </cell>
          <cell r="X65">
            <v>131.0467641453119</v>
          </cell>
          <cell r="Y65">
            <v>131.0467641453119</v>
          </cell>
          <cell r="Z65">
            <v>131.04667046993691</v>
          </cell>
          <cell r="AA65">
            <v>133.44974179587877</v>
          </cell>
          <cell r="AB65">
            <v>133.44974179587877</v>
          </cell>
          <cell r="AC65">
            <v>133.48525715051744</v>
          </cell>
          <cell r="AD65">
            <v>133.42967943402775</v>
          </cell>
          <cell r="AE65">
            <v>134.53936703963154</v>
          </cell>
          <cell r="AF65">
            <v>134.6418728721967</v>
          </cell>
          <cell r="AG65">
            <v>135.11278961198897</v>
          </cell>
          <cell r="AH65">
            <v>135.52134036535492</v>
          </cell>
          <cell r="AI65">
            <v>135.54391061273384</v>
          </cell>
          <cell r="AJ65">
            <v>135.41045754480501</v>
          </cell>
          <cell r="AK65">
            <v>135.51711066196501</v>
          </cell>
          <cell r="AL65">
            <v>135.38982084804488</v>
          </cell>
          <cell r="AM65">
            <v>135.61555672572723</v>
          </cell>
          <cell r="AN65">
            <v>135.67070244649636</v>
          </cell>
          <cell r="AR65">
            <v>135.82274443025037</v>
          </cell>
          <cell r="AS65">
            <v>136.30407736961678</v>
          </cell>
          <cell r="AT65">
            <v>136.37618409227701</v>
          </cell>
          <cell r="AU65">
            <v>138.30511187113828</v>
          </cell>
          <cell r="AV65">
            <v>138.96384353740794</v>
          </cell>
          <cell r="AW65">
            <v>138.72497020207047</v>
          </cell>
          <cell r="AX65">
            <v>138.7945253180267</v>
          </cell>
          <cell r="AY65">
            <v>138.94879224435971</v>
          </cell>
          <cell r="AZ65">
            <v>142.39167025622817</v>
          </cell>
          <cell r="BA65">
            <v>142.78602983363959</v>
          </cell>
          <cell r="BB65">
            <v>142.79298158437967</v>
          </cell>
          <cell r="BC65">
            <v>142.99933090795008</v>
          </cell>
          <cell r="BG65">
            <v>143.38017570666517</v>
          </cell>
          <cell r="BH65">
            <v>144.9706456194854</v>
          </cell>
          <cell r="BI65">
            <v>145.45617668473298</v>
          </cell>
          <cell r="BJ65">
            <v>145.76013757820431</v>
          </cell>
          <cell r="BK65">
            <v>145.77333755023898</v>
          </cell>
          <cell r="BL65">
            <v>145.83768011354618</v>
          </cell>
          <cell r="BM65">
            <v>146.01257608813901</v>
          </cell>
          <cell r="BN65">
            <v>146.23853165945457</v>
          </cell>
          <cell r="BO65">
            <v>145.92933371522886</v>
          </cell>
          <cell r="BP65">
            <v>146.01505308993671</v>
          </cell>
          <cell r="BQ65">
            <v>145.83231910808189</v>
          </cell>
          <cell r="BR65">
            <v>145.93220666897901</v>
          </cell>
          <cell r="BV65">
            <v>147.20614317641216</v>
          </cell>
          <cell r="BW65">
            <v>147.27589948723781</v>
          </cell>
          <cell r="BX65">
            <v>147.35059573797878</v>
          </cell>
          <cell r="BY65">
            <v>147.35818678432133</v>
          </cell>
          <cell r="BZ65">
            <v>148.83959379327177</v>
          </cell>
          <cell r="CA65">
            <v>148.90292414447998</v>
          </cell>
          <cell r="CB65">
            <v>148.91076103473088</v>
          </cell>
          <cell r="CC65">
            <v>148.7648269273887</v>
          </cell>
          <cell r="CD65">
            <v>148.97474827152053</v>
          </cell>
          <cell r="CE65">
            <v>149.12116001747214</v>
          </cell>
          <cell r="CF65">
            <v>149.25571963988901</v>
          </cell>
          <cell r="CG65">
            <v>149.34166972933286</v>
          </cell>
          <cell r="CK65">
            <v>149.64137400276363</v>
          </cell>
          <cell r="CL65">
            <v>149.70889094705063</v>
          </cell>
          <cell r="CM65">
            <v>149.73217375786712</v>
          </cell>
          <cell r="CN65">
            <v>149.73530840406912</v>
          </cell>
          <cell r="CO65">
            <v>149.70870053046153</v>
          </cell>
          <cell r="CP65">
            <v>151.13198254257034</v>
          </cell>
          <cell r="CQ65">
            <v>151.13765657611819</v>
          </cell>
          <cell r="CR65">
            <v>151.12438758760163</v>
          </cell>
          <cell r="CS65">
            <v>151.10399908738611</v>
          </cell>
          <cell r="CT65">
            <v>151.0156190448532</v>
          </cell>
          <cell r="CU65">
            <v>150.99493439498738</v>
          </cell>
          <cell r="CV65">
            <v>150.99701573322679</v>
          </cell>
        </row>
        <row r="66">
          <cell r="A66" t="str">
            <v>02.2.0.1</v>
          </cell>
          <cell r="B66" t="str">
            <v>Cigaretter</v>
          </cell>
          <cell r="E66">
            <v>105.65622999999999</v>
          </cell>
          <cell r="F66">
            <v>106.483433755916</v>
          </cell>
          <cell r="G66">
            <v>106.483433755916</v>
          </cell>
          <cell r="H66">
            <v>106.483433755916</v>
          </cell>
          <cell r="I66">
            <v>106.53730786759299</v>
          </cell>
          <cell r="J66">
            <v>106.53730786759299</v>
          </cell>
          <cell r="K66">
            <v>106.53730786759299</v>
          </cell>
          <cell r="L66">
            <v>106.53730786759299</v>
          </cell>
          <cell r="M66">
            <v>107.25969007772599</v>
          </cell>
          <cell r="N66">
            <v>107.25969007772599</v>
          </cell>
          <cell r="O66">
            <v>107.25969007772599</v>
          </cell>
          <cell r="P66">
            <v>107.25969007772599</v>
          </cell>
          <cell r="Q66">
            <v>116.45774109909799</v>
          </cell>
          <cell r="R66">
            <v>116.45774109909799</v>
          </cell>
          <cell r="S66">
            <v>116.45774109909799</v>
          </cell>
          <cell r="T66">
            <v>116.45774109909799</v>
          </cell>
          <cell r="U66">
            <v>116.45774109909799</v>
          </cell>
          <cell r="V66">
            <v>116.45774109909799</v>
          </cell>
          <cell r="W66">
            <v>124.194693247046</v>
          </cell>
          <cell r="X66">
            <v>124.194693247046</v>
          </cell>
          <cell r="Y66">
            <v>124.194693247046</v>
          </cell>
          <cell r="Z66">
            <v>124.194693247046</v>
          </cell>
          <cell r="AA66">
            <v>126.978407373233</v>
          </cell>
          <cell r="AB66">
            <v>126.978407373233</v>
          </cell>
          <cell r="AC66">
            <v>127.01954990919499</v>
          </cell>
          <cell r="AD66">
            <v>126.95262725311301</v>
          </cell>
          <cell r="AE66">
            <v>128.20376606628099</v>
          </cell>
          <cell r="AF66">
            <v>128.30224823826399</v>
          </cell>
          <cell r="AG66">
            <v>128.681554103964</v>
          </cell>
          <cell r="AH66">
            <v>129.088489073809</v>
          </cell>
          <cell r="AI66">
            <v>129.11676268095698</v>
          </cell>
          <cell r="AJ66">
            <v>128.96147971972599</v>
          </cell>
          <cell r="AK66">
            <v>129.08489676198897</v>
          </cell>
          <cell r="AL66">
            <v>128.93736896804</v>
          </cell>
          <cell r="AM66">
            <v>129.19909001537297</v>
          </cell>
          <cell r="AN66">
            <v>129.26263167209498</v>
          </cell>
          <cell r="AR66">
            <v>129.31537082581721</v>
          </cell>
          <cell r="AS66">
            <v>129.83558828698153</v>
          </cell>
          <cell r="AT66">
            <v>129.83760478403562</v>
          </cell>
          <cell r="AU66">
            <v>131.44065531071712</v>
          </cell>
          <cell r="AV66">
            <v>132.14993229696506</v>
          </cell>
          <cell r="AW66">
            <v>131.9556893403514</v>
          </cell>
          <cell r="AX66">
            <v>131.97409633910149</v>
          </cell>
          <cell r="AY66">
            <v>132.08293547496942</v>
          </cell>
          <cell r="AZ66">
            <v>135.55990637300127</v>
          </cell>
          <cell r="BA66">
            <v>135.93973168990655</v>
          </cell>
          <cell r="BB66">
            <v>135.92805927426656</v>
          </cell>
          <cell r="BC66">
            <v>135.97994529461974</v>
          </cell>
          <cell r="BG66">
            <v>136.36460536386915</v>
          </cell>
          <cell r="BH66">
            <v>137.96984861807215</v>
          </cell>
          <cell r="BI66">
            <v>138.13500985962699</v>
          </cell>
          <cell r="BJ66">
            <v>138.4650195888625</v>
          </cell>
          <cell r="BK66">
            <v>138.47562602459547</v>
          </cell>
          <cell r="BL66">
            <v>138.51705911392676</v>
          </cell>
          <cell r="BM66">
            <v>138.69910906468718</v>
          </cell>
          <cell r="BN66">
            <v>138.95439781398329</v>
          </cell>
          <cell r="BO66">
            <v>138.62011831446557</v>
          </cell>
          <cell r="BP66">
            <v>138.73043884408307</v>
          </cell>
          <cell r="BQ66">
            <v>138.51802457153835</v>
          </cell>
          <cell r="BR66">
            <v>138.60102673014617</v>
          </cell>
          <cell r="BV66">
            <v>139.89694633007304</v>
          </cell>
          <cell r="BW66">
            <v>139.94727236287875</v>
          </cell>
          <cell r="BX66">
            <v>139.93930280384177</v>
          </cell>
          <cell r="BY66">
            <v>139.94842275140061</v>
          </cell>
          <cell r="BZ66">
            <v>141.55740049040287</v>
          </cell>
          <cell r="CA66">
            <v>141.61716525312889</v>
          </cell>
          <cell r="CB66">
            <v>141.60160035782712</v>
          </cell>
          <cell r="CC66">
            <v>141.43206358193081</v>
          </cell>
          <cell r="CD66">
            <v>141.401917858617</v>
          </cell>
          <cell r="CE66">
            <v>141.57180113708012</v>
          </cell>
          <cell r="CF66">
            <v>141.70118519553273</v>
          </cell>
          <cell r="CG66">
            <v>141.75324374117255</v>
          </cell>
          <cell r="CK66">
            <v>141.95070600970402</v>
          </cell>
          <cell r="CL66">
            <v>141.92741595175733</v>
          </cell>
          <cell r="CM66">
            <v>141.92677806216051</v>
          </cell>
          <cell r="CN66">
            <v>141.92969817898157</v>
          </cell>
          <cell r="CO66">
            <v>142.00213408653329</v>
          </cell>
          <cell r="CP66">
            <v>143.54428180051789</v>
          </cell>
          <cell r="CQ66">
            <v>143.54636557320089</v>
          </cell>
          <cell r="CR66">
            <v>143.54326117716298</v>
          </cell>
          <cell r="CS66">
            <v>143.46546727007794</v>
          </cell>
          <cell r="CT66">
            <v>143.35312215780309</v>
          </cell>
          <cell r="CU66">
            <v>143.34861174353256</v>
          </cell>
          <cell r="CV66">
            <v>143.33744309867217</v>
          </cell>
        </row>
        <row r="67">
          <cell r="A67" t="str">
            <v>02.2.0.2</v>
          </cell>
          <cell r="B67" t="str">
            <v>Andre tobaksvarer</v>
          </cell>
          <cell r="E67">
            <v>125.82606999999999</v>
          </cell>
          <cell r="F67">
            <v>128.15775938969392</v>
          </cell>
          <cell r="G67">
            <v>128.1567325302687</v>
          </cell>
          <cell r="H67">
            <v>128.15775938969392</v>
          </cell>
          <cell r="I67">
            <v>128.22191506776005</v>
          </cell>
          <cell r="J67">
            <v>128.49377214672202</v>
          </cell>
          <cell r="K67">
            <v>128.4934269970141</v>
          </cell>
          <cell r="L67">
            <v>128.42961646865587</v>
          </cell>
          <cell r="M67">
            <v>128.42944545556529</v>
          </cell>
          <cell r="N67">
            <v>128.54619541053935</v>
          </cell>
          <cell r="O67">
            <v>128.54619541053935</v>
          </cell>
          <cell r="P67">
            <v>128.54636642362996</v>
          </cell>
          <cell r="Q67">
            <v>149.5159558791471</v>
          </cell>
          <cell r="R67">
            <v>149.5159558791471</v>
          </cell>
          <cell r="S67">
            <v>149.5159558791471</v>
          </cell>
          <cell r="T67">
            <v>149.5159558791471</v>
          </cell>
          <cell r="U67">
            <v>149.48359145653299</v>
          </cell>
          <cell r="V67">
            <v>149.4838007328265</v>
          </cell>
          <cell r="W67">
            <v>159.77004017295008</v>
          </cell>
          <cell r="X67">
            <v>159.77004017295008</v>
          </cell>
          <cell r="Y67">
            <v>159.77004017295008</v>
          </cell>
          <cell r="Z67">
            <v>159.76941234406956</v>
          </cell>
          <cell r="AA67">
            <v>159.77004017295008</v>
          </cell>
          <cell r="AB67">
            <v>159.77004017295008</v>
          </cell>
          <cell r="AC67">
            <v>159.77004017295008</v>
          </cell>
          <cell r="AD67">
            <v>159.78472958834388</v>
          </cell>
          <cell r="AE67">
            <v>159.9835871552819</v>
          </cell>
          <cell r="AF67">
            <v>160.10083064830894</v>
          </cell>
          <cell r="AG67">
            <v>161.06252333587437</v>
          </cell>
          <cell r="AH67">
            <v>161.44637998535944</v>
          </cell>
          <cell r="AI67">
            <v>161.43407279012638</v>
          </cell>
          <cell r="AJ67">
            <v>161.43803647271358</v>
          </cell>
          <cell r="AK67">
            <v>161.43881508984887</v>
          </cell>
          <cell r="AL67">
            <v>161.43921846209574</v>
          </cell>
          <cell r="AM67">
            <v>161.43795282466672</v>
          </cell>
          <cell r="AN67">
            <v>161.43992887181818</v>
          </cell>
          <cell r="AR67">
            <v>162.24452802293342</v>
          </cell>
          <cell r="AS67">
            <v>162.40011324891984</v>
          </cell>
          <cell r="AT67">
            <v>162.93738101316296</v>
          </cell>
          <cell r="AU67">
            <v>166.82211556717189</v>
          </cell>
          <cell r="AV67">
            <v>167.05312173304054</v>
          </cell>
          <cell r="AW67">
            <v>166.5431066746396</v>
          </cell>
          <cell r="AX67">
            <v>166.94991278815453</v>
          </cell>
          <cell r="AY67">
            <v>167.39170474259288</v>
          </cell>
          <cell r="AZ67">
            <v>170.15676942014656</v>
          </cell>
          <cell r="BA67">
            <v>170.5983276116645</v>
          </cell>
          <cell r="BB67">
            <v>170.73046560115023</v>
          </cell>
          <cell r="BC67">
            <v>171.9557670907021</v>
          </cell>
          <cell r="BG67">
            <v>172.20606271780656</v>
          </cell>
          <cell r="BH67">
            <v>173.2620384351128</v>
          </cell>
          <cell r="BI67">
            <v>176.58164010107342</v>
          </cell>
          <cell r="BJ67">
            <v>176.56918108091918</v>
          </cell>
          <cell r="BK67">
            <v>176.60300337530148</v>
          </cell>
          <cell r="BL67">
            <v>176.86259233086815</v>
          </cell>
          <cell r="BM67">
            <v>176.92769992199149</v>
          </cell>
          <cell r="BN67">
            <v>176.82646517214008</v>
          </cell>
          <cell r="BO67">
            <v>176.82607449702533</v>
          </cell>
          <cell r="BP67">
            <v>176.66337011796585</v>
          </cell>
          <cell r="BQ67">
            <v>176.80020758242594</v>
          </cell>
          <cell r="BR67">
            <v>177.03086607762086</v>
          </cell>
          <cell r="BV67">
            <v>177.77186740568035</v>
          </cell>
          <cell r="BW67">
            <v>178.0054866772353</v>
          </cell>
          <cell r="BX67">
            <v>178.83438692453808</v>
          </cell>
          <cell r="BY67">
            <v>178.82572398468702</v>
          </cell>
          <cell r="BZ67">
            <v>178.73305557274918</v>
          </cell>
          <cell r="CA67">
            <v>178.8134750574672</v>
          </cell>
          <cell r="CB67">
            <v>179.03823781465096</v>
          </cell>
          <cell r="CC67">
            <v>179.15061208084848</v>
          </cell>
          <cell r="CD67">
            <v>181.55259119813496</v>
          </cell>
          <cell r="CE67">
            <v>181.44179873134939</v>
          </cell>
          <cell r="CF67">
            <v>181.59021137313039</v>
          </cell>
          <cell r="CG67">
            <v>181.9711589850929</v>
          </cell>
          <cell r="CK67">
            <v>182.99561278075612</v>
          </cell>
          <cell r="CL67">
            <v>183.73989937182972</v>
          </cell>
          <cell r="CM67">
            <v>183.94054393976464</v>
          </cell>
          <cell r="CN67">
            <v>183.94478208097206</v>
          </cell>
          <cell r="CO67">
            <v>183.17218621436012</v>
          </cell>
          <cell r="CP67">
            <v>183.45789188397544</v>
          </cell>
          <cell r="CQ67">
            <v>183.48982327897593</v>
          </cell>
          <cell r="CR67">
            <v>183.40175019607946</v>
          </cell>
          <cell r="CS67">
            <v>183.81969593690681</v>
          </cell>
          <cell r="CT67">
            <v>183.92760555617656</v>
          </cell>
          <cell r="CU67">
            <v>183.7878186631423</v>
          </cell>
          <cell r="CV67">
            <v>183.88994369238728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0"/>
  <sheetViews>
    <sheetView workbookViewId="0">
      <selection activeCell="K11" sqref="K11"/>
    </sheetView>
  </sheetViews>
  <sheetFormatPr defaultRowHeight="15" x14ac:dyDescent="0.25"/>
  <cols>
    <col min="2" max="2" width="37.5703125" customWidth="1"/>
    <col min="45" max="45" width="9.5703125" bestFit="1" customWidth="1"/>
  </cols>
  <sheetData>
    <row r="1" spans="1:98" x14ac:dyDescent="0.25">
      <c r="A1" s="1" t="s">
        <v>13</v>
      </c>
      <c r="B1" s="1" t="s">
        <v>14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45</v>
      </c>
      <c r="AO1" s="2" t="s">
        <v>46</v>
      </c>
      <c r="AP1" s="2" t="s">
        <v>47</v>
      </c>
      <c r="AQ1" s="2" t="s">
        <v>48</v>
      </c>
      <c r="AR1" s="2" t="s">
        <v>49</v>
      </c>
      <c r="AS1" s="2" t="s">
        <v>50</v>
      </c>
      <c r="AT1" s="2" t="s">
        <v>123</v>
      </c>
      <c r="AU1" s="2" t="s">
        <v>124</v>
      </c>
      <c r="AV1" s="2" t="s">
        <v>125</v>
      </c>
      <c r="AW1" s="2" t="s">
        <v>126</v>
      </c>
      <c r="AX1" s="2" t="s">
        <v>127</v>
      </c>
      <c r="AY1" s="2" t="s">
        <v>128</v>
      </c>
      <c r="AZ1" s="2" t="s">
        <v>129</v>
      </c>
      <c r="BA1" s="2" t="s">
        <v>130</v>
      </c>
      <c r="BB1" s="2" t="s">
        <v>131</v>
      </c>
      <c r="BC1" s="2" t="s">
        <v>132</v>
      </c>
      <c r="BD1" s="2" t="s">
        <v>133</v>
      </c>
      <c r="BE1" s="4" t="s">
        <v>134</v>
      </c>
      <c r="BF1" s="4" t="s">
        <v>135</v>
      </c>
      <c r="BG1" s="4" t="s">
        <v>136</v>
      </c>
      <c r="BH1" s="4" t="s">
        <v>137</v>
      </c>
      <c r="BI1" s="4" t="s">
        <v>138</v>
      </c>
      <c r="BJ1" s="4" t="s">
        <v>139</v>
      </c>
      <c r="BK1" s="4" t="s">
        <v>140</v>
      </c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x14ac:dyDescent="0.25">
      <c r="A2" s="1" t="s">
        <v>39</v>
      </c>
      <c r="B2" s="1" t="s">
        <v>40</v>
      </c>
      <c r="C2" s="5">
        <v>123.3</v>
      </c>
      <c r="D2" s="5">
        <v>123.4</v>
      </c>
      <c r="E2" s="5">
        <v>124.9</v>
      </c>
      <c r="F2" s="5">
        <v>125.6</v>
      </c>
      <c r="G2" s="5">
        <v>126.1</v>
      </c>
      <c r="H2" s="5">
        <v>126.3</v>
      </c>
      <c r="I2" s="5">
        <v>126</v>
      </c>
      <c r="J2" s="5">
        <v>125.9</v>
      </c>
      <c r="K2" s="5">
        <v>125.9</v>
      </c>
      <c r="L2" s="5">
        <v>126.3</v>
      </c>
      <c r="M2" s="5">
        <v>126.5</v>
      </c>
      <c r="N2" s="5">
        <v>126.4</v>
      </c>
      <c r="O2" s="5">
        <v>126.4</v>
      </c>
      <c r="P2" s="5">
        <v>126.8</v>
      </c>
      <c r="Q2" s="5">
        <v>128.4</v>
      </c>
      <c r="R2" s="5">
        <v>129</v>
      </c>
      <c r="S2" s="5">
        <v>129</v>
      </c>
      <c r="T2" s="5">
        <v>129</v>
      </c>
      <c r="U2" s="5">
        <v>128.80000000000001</v>
      </c>
      <c r="V2" s="5">
        <v>128.80000000000001</v>
      </c>
      <c r="W2" s="5">
        <v>129.19999999999999</v>
      </c>
      <c r="X2" s="5">
        <v>129.5</v>
      </c>
      <c r="Y2" s="5">
        <v>129.4</v>
      </c>
      <c r="Z2" s="5">
        <v>129.30000000000001</v>
      </c>
      <c r="AA2" s="5">
        <v>128.9</v>
      </c>
      <c r="AB2" s="5">
        <v>128.4</v>
      </c>
      <c r="AC2" s="5">
        <v>129.9</v>
      </c>
      <c r="AD2" s="5">
        <v>130.19999999999999</v>
      </c>
      <c r="AE2" s="5">
        <v>130</v>
      </c>
      <c r="AF2" s="5">
        <v>130.1</v>
      </c>
      <c r="AG2" s="5">
        <v>130</v>
      </c>
      <c r="AH2" s="5">
        <v>129.6</v>
      </c>
      <c r="AI2" s="5">
        <v>129.69999999999999</v>
      </c>
      <c r="AJ2" s="5">
        <v>130.1</v>
      </c>
      <c r="AK2" s="5">
        <v>130.30000000000001</v>
      </c>
      <c r="AL2" s="5">
        <v>130</v>
      </c>
      <c r="AM2" s="5">
        <v>129.9</v>
      </c>
      <c r="AN2" s="5">
        <v>129.69999999999999</v>
      </c>
      <c r="AO2" s="5">
        <v>130.6</v>
      </c>
      <c r="AP2" s="5">
        <v>130.69999999999999</v>
      </c>
      <c r="AQ2" s="5">
        <v>130.9</v>
      </c>
      <c r="AR2" s="5">
        <v>130.80000000000001</v>
      </c>
      <c r="AS2" s="5">
        <v>130.69999999999999</v>
      </c>
      <c r="AT2" s="5">
        <v>130.6</v>
      </c>
      <c r="AU2" s="5">
        <v>130.4</v>
      </c>
      <c r="AV2" s="5">
        <v>130.80000000000001</v>
      </c>
      <c r="AW2" s="5">
        <v>130.9</v>
      </c>
      <c r="AX2" s="5">
        <v>130.6</v>
      </c>
      <c r="AY2" s="5">
        <v>130.30000000000001</v>
      </c>
      <c r="AZ2" s="5">
        <v>129.6</v>
      </c>
      <c r="BA2" s="5">
        <v>130.9</v>
      </c>
      <c r="BB2" s="5">
        <v>131.5</v>
      </c>
      <c r="BC2" s="5">
        <v>131.6</v>
      </c>
      <c r="BD2" s="5">
        <v>131.6</v>
      </c>
      <c r="BE2" s="5">
        <v>131.6</v>
      </c>
      <c r="BF2" s="5">
        <v>131.5</v>
      </c>
      <c r="BG2" s="5">
        <v>131.1</v>
      </c>
      <c r="BH2" s="5">
        <v>131.4</v>
      </c>
      <c r="BI2" s="5">
        <v>131.4</v>
      </c>
      <c r="BJ2" s="5">
        <v>131</v>
      </c>
      <c r="BK2">
        <v>130.96038999999999</v>
      </c>
      <c r="BL2" s="6"/>
    </row>
    <row r="3" spans="1:98" x14ac:dyDescent="0.25">
      <c r="A3" s="1" t="s">
        <v>41</v>
      </c>
      <c r="B3" s="1" t="s">
        <v>42</v>
      </c>
      <c r="C3" s="5">
        <v>125.8</v>
      </c>
      <c r="D3" s="5">
        <v>125.5</v>
      </c>
      <c r="E3" s="5">
        <v>126.6</v>
      </c>
      <c r="F3" s="5">
        <v>127.4</v>
      </c>
      <c r="G3" s="5">
        <v>128.1</v>
      </c>
      <c r="H3" s="5">
        <v>129</v>
      </c>
      <c r="I3" s="5">
        <v>129.80000000000001</v>
      </c>
      <c r="J3" s="5">
        <v>129.80000000000001</v>
      </c>
      <c r="K3" s="5">
        <v>129.5</v>
      </c>
      <c r="L3" s="5">
        <v>128.80000000000001</v>
      </c>
      <c r="M3" s="5">
        <v>130.6</v>
      </c>
      <c r="N3" s="5">
        <v>131.5</v>
      </c>
      <c r="O3" s="5">
        <v>132.4</v>
      </c>
      <c r="P3" s="5">
        <v>132.69999999999999</v>
      </c>
      <c r="Q3" s="5">
        <v>133.80000000000001</v>
      </c>
      <c r="R3" s="5">
        <v>134</v>
      </c>
      <c r="S3" s="5">
        <v>133.6</v>
      </c>
      <c r="T3" s="5">
        <v>134.1</v>
      </c>
      <c r="U3" s="5">
        <v>135.30000000000001</v>
      </c>
      <c r="V3" s="5">
        <v>135</v>
      </c>
      <c r="W3" s="5">
        <v>135.69999999999999</v>
      </c>
      <c r="X3" s="5">
        <v>134.69999999999999</v>
      </c>
      <c r="Y3" s="5">
        <v>134.69999999999999</v>
      </c>
      <c r="Z3" s="5">
        <v>136</v>
      </c>
      <c r="AA3" s="5">
        <v>136.1</v>
      </c>
      <c r="AB3" s="5">
        <v>135.69999999999999</v>
      </c>
      <c r="AC3" s="5">
        <v>135.4</v>
      </c>
      <c r="AD3" s="5">
        <v>136.1</v>
      </c>
      <c r="AE3" s="5">
        <v>135.19999999999999</v>
      </c>
      <c r="AF3" s="5">
        <v>135.30000000000001</v>
      </c>
      <c r="AG3" s="5">
        <v>135.69999999999999</v>
      </c>
      <c r="AH3" s="5">
        <v>135.19999999999999</v>
      </c>
      <c r="AI3" s="5">
        <v>135.19999999999999</v>
      </c>
      <c r="AJ3" s="5">
        <v>135.6</v>
      </c>
      <c r="AK3" s="5">
        <v>134.5</v>
      </c>
      <c r="AL3" s="5">
        <v>134.5</v>
      </c>
      <c r="AM3" s="5">
        <v>134.5</v>
      </c>
      <c r="AN3" s="5">
        <v>134.30000000000001</v>
      </c>
      <c r="AO3" s="5">
        <v>133.80000000000001</v>
      </c>
      <c r="AP3" s="5">
        <v>133.30000000000001</v>
      </c>
      <c r="AQ3" s="5">
        <v>133.19999999999999</v>
      </c>
      <c r="AR3" s="5">
        <v>133.9</v>
      </c>
      <c r="AS3" s="5">
        <v>134.5</v>
      </c>
      <c r="AT3" s="5">
        <v>135</v>
      </c>
      <c r="AU3" s="5">
        <v>134.5</v>
      </c>
      <c r="AV3" s="5">
        <v>134</v>
      </c>
      <c r="AW3" s="5">
        <v>134.30000000000001</v>
      </c>
      <c r="AX3" s="5">
        <v>133.80000000000001</v>
      </c>
      <c r="AY3" s="5">
        <v>133.6</v>
      </c>
      <c r="AZ3" s="5">
        <v>134.80000000000001</v>
      </c>
      <c r="BA3" s="5">
        <v>134.30000000000001</v>
      </c>
      <c r="BB3" s="5">
        <v>135</v>
      </c>
      <c r="BC3" s="5">
        <v>135.1</v>
      </c>
      <c r="BD3" s="5">
        <v>135.4</v>
      </c>
      <c r="BE3" s="5">
        <v>136.4</v>
      </c>
      <c r="BF3" s="5">
        <v>136.4</v>
      </c>
      <c r="BG3" s="5">
        <v>135.6</v>
      </c>
      <c r="BH3" s="5">
        <v>136</v>
      </c>
      <c r="BI3" s="5">
        <v>135.9</v>
      </c>
      <c r="BJ3" s="5">
        <v>134.80000000000001</v>
      </c>
      <c r="BK3">
        <v>135.11761999999999</v>
      </c>
      <c r="BL3" s="6"/>
    </row>
    <row r="4" spans="1:98" x14ac:dyDescent="0.25">
      <c r="A4" s="1" t="s">
        <v>51</v>
      </c>
      <c r="B4" s="1" t="s">
        <v>52</v>
      </c>
      <c r="C4" s="5">
        <v>124.8</v>
      </c>
      <c r="D4" s="5">
        <v>124.7</v>
      </c>
      <c r="E4" s="5">
        <v>125.1</v>
      </c>
      <c r="F4" s="5">
        <v>125.6</v>
      </c>
      <c r="G4" s="5">
        <v>126.3</v>
      </c>
      <c r="H4" s="5">
        <v>127</v>
      </c>
      <c r="I4" s="5">
        <v>127.9</v>
      </c>
      <c r="J4" s="5">
        <v>127.7</v>
      </c>
      <c r="K4" s="5">
        <v>127.5</v>
      </c>
      <c r="L4" s="5">
        <v>126.6</v>
      </c>
      <c r="M4" s="5">
        <v>128.4</v>
      </c>
      <c r="N4" s="5">
        <v>129.4</v>
      </c>
      <c r="O4" s="5">
        <v>130.1</v>
      </c>
      <c r="P4" s="5">
        <v>130.6</v>
      </c>
      <c r="Q4" s="5">
        <v>131.6</v>
      </c>
      <c r="R4" s="5">
        <v>132.1</v>
      </c>
      <c r="S4" s="5">
        <v>131.6</v>
      </c>
      <c r="T4" s="5">
        <v>132.4</v>
      </c>
      <c r="U4" s="5">
        <v>133.6</v>
      </c>
      <c r="V4" s="5">
        <v>133.30000000000001</v>
      </c>
      <c r="W4" s="5">
        <v>134.1</v>
      </c>
      <c r="X4" s="5">
        <v>133</v>
      </c>
      <c r="Y4" s="5">
        <v>133.19999999999999</v>
      </c>
      <c r="Z4" s="5">
        <v>134.5</v>
      </c>
      <c r="AA4" s="5">
        <v>134.80000000000001</v>
      </c>
      <c r="AB4" s="5">
        <v>134.19999999999999</v>
      </c>
      <c r="AC4" s="5">
        <v>133.80000000000001</v>
      </c>
      <c r="AD4" s="5">
        <v>134.69999999999999</v>
      </c>
      <c r="AE4" s="5">
        <v>134</v>
      </c>
      <c r="AF4" s="5">
        <v>133.6</v>
      </c>
      <c r="AG4" s="5">
        <v>134.19999999999999</v>
      </c>
      <c r="AH4" s="5">
        <v>134.5</v>
      </c>
      <c r="AI4" s="5">
        <v>134.4</v>
      </c>
      <c r="AJ4" s="5">
        <v>134.80000000000001</v>
      </c>
      <c r="AK4" s="5">
        <v>133.5</v>
      </c>
      <c r="AL4" s="5">
        <v>133.6</v>
      </c>
      <c r="AM4" s="5">
        <v>133.9</v>
      </c>
      <c r="AN4" s="5">
        <v>133.80000000000001</v>
      </c>
      <c r="AO4" s="5">
        <v>133.5</v>
      </c>
      <c r="AP4" s="5">
        <v>133.30000000000001</v>
      </c>
      <c r="AQ4" s="5">
        <v>133</v>
      </c>
      <c r="AR4" s="5">
        <v>133.5</v>
      </c>
      <c r="AS4" s="5">
        <v>134.30000000000001</v>
      </c>
      <c r="AT4" s="5">
        <v>134.9</v>
      </c>
      <c r="AU4" s="5">
        <v>133.9</v>
      </c>
      <c r="AV4" s="5">
        <v>133.9</v>
      </c>
      <c r="AW4" s="5">
        <v>134.19999999999999</v>
      </c>
      <c r="AX4" s="5">
        <v>133.69999999999999</v>
      </c>
      <c r="AY4" s="5">
        <v>133.4</v>
      </c>
      <c r="AZ4" s="5">
        <v>134.80000000000001</v>
      </c>
      <c r="BA4" s="5">
        <v>133.9</v>
      </c>
      <c r="BB4" s="5">
        <v>135</v>
      </c>
      <c r="BC4" s="5">
        <v>134.69999999999999</v>
      </c>
      <c r="BD4" s="5">
        <v>135.5</v>
      </c>
      <c r="BE4" s="5">
        <v>136.9</v>
      </c>
      <c r="BF4" s="5">
        <v>136.6</v>
      </c>
      <c r="BG4" s="5">
        <v>135.5</v>
      </c>
      <c r="BH4" s="5">
        <v>136</v>
      </c>
      <c r="BI4" s="5">
        <v>136</v>
      </c>
      <c r="BJ4" s="5">
        <v>135.19999999999999</v>
      </c>
      <c r="BK4">
        <v>135.82293000000001</v>
      </c>
      <c r="BL4" s="6"/>
    </row>
    <row r="5" spans="1:98" x14ac:dyDescent="0.25">
      <c r="A5" s="1" t="s">
        <v>53</v>
      </c>
      <c r="B5" s="1" t="s">
        <v>54</v>
      </c>
      <c r="C5" s="5">
        <v>138.19999999999999</v>
      </c>
      <c r="D5" s="5">
        <v>140.30000000000001</v>
      </c>
      <c r="E5" s="5">
        <v>141.69999999999999</v>
      </c>
      <c r="F5" s="5">
        <v>142.5</v>
      </c>
      <c r="G5" s="5">
        <v>143.80000000000001</v>
      </c>
      <c r="H5" s="5">
        <v>144.6</v>
      </c>
      <c r="I5" s="5">
        <v>145.80000000000001</v>
      </c>
      <c r="J5" s="5">
        <v>146.80000000000001</v>
      </c>
      <c r="K5" s="5">
        <v>146.69999999999999</v>
      </c>
      <c r="L5" s="5">
        <v>147.19999999999999</v>
      </c>
      <c r="M5" s="5">
        <v>148.69999999999999</v>
      </c>
      <c r="N5" s="5">
        <v>148.9</v>
      </c>
      <c r="O5" s="5">
        <v>149.9</v>
      </c>
      <c r="P5" s="5">
        <v>149.9</v>
      </c>
      <c r="Q5" s="5">
        <v>149.9</v>
      </c>
      <c r="R5" s="5">
        <v>151.5</v>
      </c>
      <c r="S5" s="5">
        <v>150.4</v>
      </c>
      <c r="T5" s="5">
        <v>150.69999999999999</v>
      </c>
      <c r="U5" s="5">
        <v>151.9</v>
      </c>
      <c r="V5" s="5">
        <v>152.1</v>
      </c>
      <c r="W5" s="5">
        <v>151.9</v>
      </c>
      <c r="X5" s="5">
        <v>151.69999999999999</v>
      </c>
      <c r="Y5" s="5">
        <v>150.6</v>
      </c>
      <c r="Z5" s="5">
        <v>151.6</v>
      </c>
      <c r="AA5" s="5">
        <v>151.1</v>
      </c>
      <c r="AB5" s="5">
        <v>152.5</v>
      </c>
      <c r="AC5" s="5">
        <v>151.80000000000001</v>
      </c>
      <c r="AD5" s="5">
        <v>152.30000000000001</v>
      </c>
      <c r="AE5" s="5">
        <v>152.4</v>
      </c>
      <c r="AF5" s="5">
        <v>152.6</v>
      </c>
      <c r="AG5" s="5">
        <v>151.9</v>
      </c>
      <c r="AH5" s="5">
        <v>152.5</v>
      </c>
      <c r="AI5" s="5">
        <v>150.69999999999999</v>
      </c>
      <c r="AJ5" s="5">
        <v>152</v>
      </c>
      <c r="AK5" s="5">
        <v>151.5</v>
      </c>
      <c r="AL5" s="5">
        <v>152.19999999999999</v>
      </c>
      <c r="AM5" s="5">
        <v>152</v>
      </c>
      <c r="AN5" s="5">
        <v>151.69999999999999</v>
      </c>
      <c r="AO5" s="5">
        <v>151.30000000000001</v>
      </c>
      <c r="AP5" s="5">
        <v>151.30000000000001</v>
      </c>
      <c r="AQ5" s="5">
        <v>150.4</v>
      </c>
      <c r="AR5" s="5">
        <v>150.4</v>
      </c>
      <c r="AS5" s="5">
        <v>149.30000000000001</v>
      </c>
      <c r="AT5" s="5">
        <v>150</v>
      </c>
      <c r="AU5" s="5">
        <v>150.5</v>
      </c>
      <c r="AV5" s="5">
        <v>150.5</v>
      </c>
      <c r="AW5" s="5">
        <v>149.30000000000001</v>
      </c>
      <c r="AX5" s="5">
        <v>149.80000000000001</v>
      </c>
      <c r="AY5" s="5">
        <v>148.6</v>
      </c>
      <c r="AZ5" s="5">
        <v>150.19999999999999</v>
      </c>
      <c r="BA5" s="5">
        <v>151.1</v>
      </c>
      <c r="BB5" s="5">
        <v>150.19999999999999</v>
      </c>
      <c r="BC5" s="5">
        <v>151.1</v>
      </c>
      <c r="BD5" s="5">
        <v>150.80000000000001</v>
      </c>
      <c r="BE5" s="5">
        <v>152</v>
      </c>
      <c r="BF5" s="5">
        <v>151.69999999999999</v>
      </c>
      <c r="BG5" s="5">
        <v>150.69999999999999</v>
      </c>
      <c r="BH5" s="5">
        <v>150.9</v>
      </c>
      <c r="BI5" s="5">
        <v>151.5</v>
      </c>
      <c r="BJ5" s="5">
        <v>151.9</v>
      </c>
      <c r="BK5">
        <v>151.72732999999999</v>
      </c>
      <c r="BL5" s="6"/>
    </row>
    <row r="6" spans="1:98" x14ac:dyDescent="0.25">
      <c r="A6" s="1" t="s">
        <v>55</v>
      </c>
      <c r="B6" s="1" t="s">
        <v>56</v>
      </c>
      <c r="C6" s="5">
        <v>109.4</v>
      </c>
      <c r="D6" s="5">
        <v>109</v>
      </c>
      <c r="E6" s="5">
        <v>108</v>
      </c>
      <c r="F6" s="5">
        <v>108.6</v>
      </c>
      <c r="G6" s="5">
        <v>109.8</v>
      </c>
      <c r="H6" s="5">
        <v>110.2</v>
      </c>
      <c r="I6" s="5">
        <v>110.8</v>
      </c>
      <c r="J6" s="5">
        <v>111.5</v>
      </c>
      <c r="K6" s="5">
        <v>112.1</v>
      </c>
      <c r="L6" s="5">
        <v>109.5</v>
      </c>
      <c r="M6" s="5">
        <v>111.7</v>
      </c>
      <c r="N6" s="5">
        <v>113.6</v>
      </c>
      <c r="O6" s="5">
        <v>113.7</v>
      </c>
      <c r="P6" s="5">
        <v>114.7</v>
      </c>
      <c r="Q6" s="5">
        <v>114.5</v>
      </c>
      <c r="R6" s="5">
        <v>114.6</v>
      </c>
      <c r="S6" s="5">
        <v>115.5</v>
      </c>
      <c r="T6" s="5">
        <v>116</v>
      </c>
      <c r="U6" s="5">
        <v>116.1</v>
      </c>
      <c r="V6" s="5">
        <v>115.8</v>
      </c>
      <c r="W6" s="5">
        <v>116.9</v>
      </c>
      <c r="X6" s="5">
        <v>116.6</v>
      </c>
      <c r="Y6" s="5">
        <v>117.1</v>
      </c>
      <c r="Z6" s="5">
        <v>118.2</v>
      </c>
      <c r="AA6" s="5">
        <v>118.2</v>
      </c>
      <c r="AB6" s="5">
        <v>116.1</v>
      </c>
      <c r="AC6" s="5">
        <v>116.8</v>
      </c>
      <c r="AD6" s="5">
        <v>116.9</v>
      </c>
      <c r="AE6" s="5">
        <v>115</v>
      </c>
      <c r="AF6" s="5">
        <v>114.9</v>
      </c>
      <c r="AG6" s="5">
        <v>115</v>
      </c>
      <c r="AH6" s="5">
        <v>115.6</v>
      </c>
      <c r="AI6" s="5">
        <v>113.7</v>
      </c>
      <c r="AJ6" s="5">
        <v>114.1</v>
      </c>
      <c r="AK6" s="5">
        <v>112.6</v>
      </c>
      <c r="AL6" s="5">
        <v>113.4</v>
      </c>
      <c r="AM6" s="5">
        <v>113.1</v>
      </c>
      <c r="AN6" s="5">
        <v>113.5</v>
      </c>
      <c r="AO6" s="5">
        <v>113.3</v>
      </c>
      <c r="AP6" s="5">
        <v>112.7</v>
      </c>
      <c r="AQ6" s="5">
        <v>111.4</v>
      </c>
      <c r="AR6" s="5">
        <v>113.3</v>
      </c>
      <c r="AS6" s="5">
        <v>114.1</v>
      </c>
      <c r="AT6" s="5">
        <v>114.5</v>
      </c>
      <c r="AU6" s="5">
        <v>113.9</v>
      </c>
      <c r="AV6" s="5">
        <v>113.1</v>
      </c>
      <c r="AW6" s="5">
        <v>113.7</v>
      </c>
      <c r="AX6" s="5">
        <v>113.7</v>
      </c>
      <c r="AY6" s="5">
        <v>113.4</v>
      </c>
      <c r="AZ6" s="5">
        <v>113.9</v>
      </c>
      <c r="BA6" s="5">
        <v>113.6</v>
      </c>
      <c r="BB6" s="5">
        <v>113.5</v>
      </c>
      <c r="BC6" s="5">
        <v>113</v>
      </c>
      <c r="BD6" s="5">
        <v>114.2</v>
      </c>
      <c r="BE6" s="5">
        <v>114.9</v>
      </c>
      <c r="BF6" s="5">
        <v>114.8</v>
      </c>
      <c r="BG6" s="5">
        <v>115.1</v>
      </c>
      <c r="BH6" s="5">
        <v>114.6</v>
      </c>
      <c r="BI6" s="5">
        <v>113.9</v>
      </c>
      <c r="BJ6" s="5">
        <v>113.3</v>
      </c>
      <c r="BK6">
        <v>113.57134000000001</v>
      </c>
      <c r="BL6" s="6"/>
    </row>
    <row r="7" spans="1:98" x14ac:dyDescent="0.25">
      <c r="A7" s="1" t="s">
        <v>57</v>
      </c>
      <c r="B7" s="1" t="s">
        <v>58</v>
      </c>
      <c r="C7" s="5">
        <v>106.8</v>
      </c>
      <c r="D7" s="5">
        <v>103.3</v>
      </c>
      <c r="E7" s="5">
        <v>106</v>
      </c>
      <c r="F7" s="5">
        <v>106.8</v>
      </c>
      <c r="G7" s="5">
        <v>107.4</v>
      </c>
      <c r="H7" s="5">
        <v>109.4</v>
      </c>
      <c r="I7" s="5">
        <v>109.5</v>
      </c>
      <c r="J7" s="5">
        <v>112</v>
      </c>
      <c r="K7" s="5">
        <v>111.3</v>
      </c>
      <c r="L7" s="5">
        <v>107</v>
      </c>
      <c r="M7" s="5">
        <v>109.4</v>
      </c>
      <c r="N7" s="5">
        <v>109.5</v>
      </c>
      <c r="O7" s="5">
        <v>112.2</v>
      </c>
      <c r="P7" s="5">
        <v>112.6</v>
      </c>
      <c r="Q7" s="5">
        <v>112.1</v>
      </c>
      <c r="R7" s="5">
        <v>114.2</v>
      </c>
      <c r="S7" s="5">
        <v>115.1</v>
      </c>
      <c r="T7" s="5">
        <v>114.7</v>
      </c>
      <c r="U7" s="5">
        <v>116.5</v>
      </c>
      <c r="V7" s="5">
        <v>117</v>
      </c>
      <c r="W7" s="5">
        <v>118.8</v>
      </c>
      <c r="X7" s="5">
        <v>116.9</v>
      </c>
      <c r="Y7" s="5">
        <v>116.1</v>
      </c>
      <c r="Z7" s="5">
        <v>116</v>
      </c>
      <c r="AA7" s="5">
        <v>117.9</v>
      </c>
      <c r="AB7" s="5">
        <v>114.3</v>
      </c>
      <c r="AC7" s="5">
        <v>114</v>
      </c>
      <c r="AD7" s="5">
        <v>114.6</v>
      </c>
      <c r="AE7" s="5">
        <v>113.9</v>
      </c>
      <c r="AF7" s="5">
        <v>116.3</v>
      </c>
      <c r="AG7" s="5">
        <v>115.3</v>
      </c>
      <c r="AH7" s="5">
        <v>115.4</v>
      </c>
      <c r="AI7" s="5">
        <v>114.6</v>
      </c>
      <c r="AJ7" s="5">
        <v>114.8</v>
      </c>
      <c r="AK7" s="5">
        <v>113.1</v>
      </c>
      <c r="AL7" s="5">
        <v>113.4</v>
      </c>
      <c r="AM7" s="5">
        <v>112.4</v>
      </c>
      <c r="AN7" s="5">
        <v>114.3</v>
      </c>
      <c r="AO7" s="5">
        <v>113.1</v>
      </c>
      <c r="AP7" s="5">
        <v>113.9</v>
      </c>
      <c r="AQ7" s="5">
        <v>113.5</v>
      </c>
      <c r="AR7" s="5">
        <v>115.5</v>
      </c>
      <c r="AS7" s="5">
        <v>116.9</v>
      </c>
      <c r="AT7" s="5">
        <v>117</v>
      </c>
      <c r="AU7" s="5">
        <v>116.3</v>
      </c>
      <c r="AV7" s="5">
        <v>116.6</v>
      </c>
      <c r="AW7" s="5">
        <v>116.6</v>
      </c>
      <c r="AX7" s="5">
        <v>115.4</v>
      </c>
      <c r="AY7" s="5">
        <v>116.3</v>
      </c>
      <c r="AZ7" s="5">
        <v>114.8</v>
      </c>
      <c r="BA7" s="5">
        <v>114.2</v>
      </c>
      <c r="BB7" s="5">
        <v>114.8</v>
      </c>
      <c r="BC7" s="5">
        <v>117.2</v>
      </c>
      <c r="BD7" s="5">
        <v>118.8</v>
      </c>
      <c r="BE7" s="5">
        <v>119.9</v>
      </c>
      <c r="BF7" s="5">
        <v>120.6</v>
      </c>
      <c r="BG7" s="5">
        <v>120.2</v>
      </c>
      <c r="BH7" s="5">
        <v>119.1</v>
      </c>
      <c r="BI7" s="5">
        <v>118.1</v>
      </c>
      <c r="BJ7" s="5">
        <v>117.7</v>
      </c>
      <c r="BK7">
        <v>118.27637</v>
      </c>
      <c r="BL7" s="6"/>
    </row>
    <row r="8" spans="1:98" x14ac:dyDescent="0.25">
      <c r="A8" s="1" t="s">
        <v>59</v>
      </c>
      <c r="B8" s="1" t="s">
        <v>60</v>
      </c>
      <c r="C8" s="5">
        <v>107.9</v>
      </c>
      <c r="D8" s="5">
        <v>106.8</v>
      </c>
      <c r="E8" s="5">
        <v>103.7</v>
      </c>
      <c r="F8" s="5">
        <v>105.1</v>
      </c>
      <c r="G8" s="5">
        <v>107.1</v>
      </c>
      <c r="H8" s="5">
        <v>107.2</v>
      </c>
      <c r="I8" s="5">
        <v>108.8</v>
      </c>
      <c r="J8" s="5">
        <v>113.1</v>
      </c>
      <c r="K8" s="5">
        <v>115</v>
      </c>
      <c r="L8" s="5">
        <v>107.1</v>
      </c>
      <c r="M8" s="5">
        <v>110.1</v>
      </c>
      <c r="N8" s="5">
        <v>114.2</v>
      </c>
      <c r="O8" s="5">
        <v>110.5</v>
      </c>
      <c r="P8" s="5">
        <v>105.6</v>
      </c>
      <c r="Q8" s="5">
        <v>106.1</v>
      </c>
      <c r="R8" s="5">
        <v>108.9</v>
      </c>
      <c r="S8" s="5">
        <v>105.2</v>
      </c>
      <c r="T8" s="5">
        <v>110.2</v>
      </c>
      <c r="U8" s="5">
        <v>109</v>
      </c>
      <c r="V8" s="5">
        <v>106.4</v>
      </c>
      <c r="W8" s="5">
        <v>105.9</v>
      </c>
      <c r="X8" s="5">
        <v>109.9</v>
      </c>
      <c r="Y8" s="5">
        <v>111.2</v>
      </c>
      <c r="Z8" s="5">
        <v>108.2</v>
      </c>
      <c r="AA8" s="5">
        <v>111.7</v>
      </c>
      <c r="AB8" s="5">
        <v>113.4</v>
      </c>
      <c r="AC8" s="5">
        <v>110.2</v>
      </c>
      <c r="AD8" s="5">
        <v>113.3</v>
      </c>
      <c r="AE8" s="5">
        <v>109.7</v>
      </c>
      <c r="AF8" s="5">
        <v>108.7</v>
      </c>
      <c r="AG8" s="5">
        <v>111</v>
      </c>
      <c r="AH8" s="5">
        <v>109</v>
      </c>
      <c r="AI8" s="5">
        <v>107.8</v>
      </c>
      <c r="AJ8" s="5">
        <v>109.1</v>
      </c>
      <c r="AK8" s="5">
        <v>105</v>
      </c>
      <c r="AL8" s="5">
        <v>106.4</v>
      </c>
      <c r="AM8" s="5">
        <v>104.3</v>
      </c>
      <c r="AN8" s="5">
        <v>103.7</v>
      </c>
      <c r="AO8" s="5">
        <v>108.9</v>
      </c>
      <c r="AP8" s="5">
        <v>105.8</v>
      </c>
      <c r="AQ8" s="5">
        <v>107.3</v>
      </c>
      <c r="AR8" s="5">
        <v>104.9</v>
      </c>
      <c r="AS8" s="5">
        <v>110.5</v>
      </c>
      <c r="AT8" s="5">
        <v>109.8</v>
      </c>
      <c r="AU8" s="5">
        <v>106.4</v>
      </c>
      <c r="AV8" s="5">
        <v>108.6</v>
      </c>
      <c r="AW8" s="5">
        <v>111.2</v>
      </c>
      <c r="AX8" s="5">
        <v>112.7</v>
      </c>
      <c r="AY8" s="5">
        <v>106.1</v>
      </c>
      <c r="AZ8" s="5">
        <v>106.5</v>
      </c>
      <c r="BA8" s="5">
        <v>108.1</v>
      </c>
      <c r="BB8" s="5">
        <v>107.3</v>
      </c>
      <c r="BC8" s="5">
        <v>107.2</v>
      </c>
      <c r="BD8" s="5">
        <v>106.3</v>
      </c>
      <c r="BE8" s="5">
        <v>106.8</v>
      </c>
      <c r="BF8" s="5">
        <v>112</v>
      </c>
      <c r="BG8" s="5">
        <v>111.4</v>
      </c>
      <c r="BH8" s="5">
        <v>107.1</v>
      </c>
      <c r="BI8" s="5">
        <v>106.1</v>
      </c>
      <c r="BJ8" s="5">
        <v>110</v>
      </c>
      <c r="BK8">
        <v>112.78588999999999</v>
      </c>
      <c r="BL8" s="6"/>
    </row>
    <row r="9" spans="1:98" x14ac:dyDescent="0.25">
      <c r="A9" s="1" t="s">
        <v>61</v>
      </c>
      <c r="B9" s="1" t="s">
        <v>62</v>
      </c>
      <c r="C9" s="5">
        <v>96.1</v>
      </c>
      <c r="D9" s="5">
        <v>99</v>
      </c>
      <c r="E9" s="5">
        <v>92.8</v>
      </c>
      <c r="F9" s="5">
        <v>91.7</v>
      </c>
      <c r="G9" s="5">
        <v>96.8</v>
      </c>
      <c r="H9" s="5">
        <v>95.6</v>
      </c>
      <c r="I9" s="5">
        <v>93.7</v>
      </c>
      <c r="J9" s="5">
        <v>92.2</v>
      </c>
      <c r="K9" s="5">
        <v>95.5</v>
      </c>
      <c r="L9" s="5">
        <v>93.1</v>
      </c>
      <c r="M9" s="5">
        <v>95.1</v>
      </c>
      <c r="N9" s="5">
        <v>97.7</v>
      </c>
      <c r="O9" s="5">
        <v>94</v>
      </c>
      <c r="P9" s="5">
        <v>99.6</v>
      </c>
      <c r="Q9" s="5">
        <v>96.3</v>
      </c>
      <c r="R9" s="5">
        <v>95.8</v>
      </c>
      <c r="S9" s="5">
        <v>98.5</v>
      </c>
      <c r="T9" s="5">
        <v>96.2</v>
      </c>
      <c r="U9" s="5">
        <v>96.2</v>
      </c>
      <c r="V9" s="5">
        <v>93.6</v>
      </c>
      <c r="W9" s="5">
        <v>96.1</v>
      </c>
      <c r="X9" s="5">
        <v>96.5</v>
      </c>
      <c r="Y9" s="5">
        <v>98.2</v>
      </c>
      <c r="Z9" s="5">
        <v>98</v>
      </c>
      <c r="AA9" s="5">
        <v>96.3</v>
      </c>
      <c r="AB9" s="5">
        <v>97.2</v>
      </c>
      <c r="AC9" s="5">
        <v>98.9</v>
      </c>
      <c r="AD9" s="5">
        <v>97.4</v>
      </c>
      <c r="AE9" s="5">
        <v>93.8</v>
      </c>
      <c r="AF9" s="5">
        <v>95.8</v>
      </c>
      <c r="AG9" s="5">
        <v>97.7</v>
      </c>
      <c r="AH9" s="5">
        <v>99.3</v>
      </c>
      <c r="AI9" s="5">
        <v>97.9</v>
      </c>
      <c r="AJ9" s="5">
        <v>97.7</v>
      </c>
      <c r="AK9" s="5">
        <v>95.2</v>
      </c>
      <c r="AL9" s="5">
        <v>95.8</v>
      </c>
      <c r="AM9" s="5">
        <v>94.9</v>
      </c>
      <c r="AN9" s="5">
        <v>99.5</v>
      </c>
      <c r="AO9" s="5">
        <v>98.9</v>
      </c>
      <c r="AP9" s="5">
        <v>95.3</v>
      </c>
      <c r="AQ9" s="5">
        <v>94.3</v>
      </c>
      <c r="AR9" s="5">
        <v>96.3</v>
      </c>
      <c r="AS9" s="5">
        <v>95.9</v>
      </c>
      <c r="AT9" s="5">
        <v>96.6</v>
      </c>
      <c r="AU9" s="5">
        <v>95.3</v>
      </c>
      <c r="AV9" s="5">
        <v>91.7</v>
      </c>
      <c r="AW9" s="5">
        <v>94.7</v>
      </c>
      <c r="AX9" s="5">
        <v>94.2</v>
      </c>
      <c r="AY9" s="5">
        <v>94.1</v>
      </c>
      <c r="AZ9" s="5">
        <v>97.6</v>
      </c>
      <c r="BA9" s="5">
        <v>96.3</v>
      </c>
      <c r="BB9" s="5">
        <v>95.2</v>
      </c>
      <c r="BC9" s="5">
        <v>94.5</v>
      </c>
      <c r="BD9" s="5">
        <v>96.7</v>
      </c>
      <c r="BE9" s="5">
        <v>98.4</v>
      </c>
      <c r="BF9" s="5">
        <v>96.4</v>
      </c>
      <c r="BG9" s="5">
        <v>95.9</v>
      </c>
      <c r="BH9" s="5">
        <v>97.1</v>
      </c>
      <c r="BI9" s="5">
        <v>97.3</v>
      </c>
      <c r="BJ9" s="5">
        <v>94.5</v>
      </c>
      <c r="BK9">
        <v>92.103549999999998</v>
      </c>
      <c r="BL9" s="6"/>
    </row>
    <row r="10" spans="1:98" x14ac:dyDescent="0.25">
      <c r="A10" s="1" t="s">
        <v>63</v>
      </c>
      <c r="B10" s="1" t="s">
        <v>64</v>
      </c>
      <c r="C10" s="5">
        <v>128.6</v>
      </c>
      <c r="D10" s="5">
        <v>126.9</v>
      </c>
      <c r="E10" s="5">
        <v>130.69999999999999</v>
      </c>
      <c r="F10" s="5">
        <v>127.1</v>
      </c>
      <c r="G10" s="5">
        <v>128.30000000000001</v>
      </c>
      <c r="H10" s="5">
        <v>135.80000000000001</v>
      </c>
      <c r="I10" s="5">
        <v>148.19999999999999</v>
      </c>
      <c r="J10" s="5">
        <v>152.19999999999999</v>
      </c>
      <c r="K10" s="5">
        <v>146.5</v>
      </c>
      <c r="L10" s="5">
        <v>150.19999999999999</v>
      </c>
      <c r="M10" s="5">
        <v>149.6</v>
      </c>
      <c r="N10" s="5">
        <v>152.9</v>
      </c>
      <c r="O10" s="5">
        <v>149.5</v>
      </c>
      <c r="P10" s="5">
        <v>158.5</v>
      </c>
      <c r="Q10" s="5">
        <v>160.30000000000001</v>
      </c>
      <c r="R10" s="5">
        <v>161.9</v>
      </c>
      <c r="S10" s="5">
        <v>164.2</v>
      </c>
      <c r="T10" s="5">
        <v>165.4</v>
      </c>
      <c r="U10" s="5">
        <v>155.80000000000001</v>
      </c>
      <c r="V10" s="5">
        <v>161.69999999999999</v>
      </c>
      <c r="W10" s="5">
        <v>165.6</v>
      </c>
      <c r="X10" s="5">
        <v>159.30000000000001</v>
      </c>
      <c r="Y10" s="5">
        <v>157.69999999999999</v>
      </c>
      <c r="Z10" s="5">
        <v>155.4</v>
      </c>
      <c r="AA10" s="5">
        <v>152.5</v>
      </c>
      <c r="AB10" s="5">
        <v>147.80000000000001</v>
      </c>
      <c r="AC10" s="5">
        <v>155.6</v>
      </c>
      <c r="AD10" s="5">
        <v>150.6</v>
      </c>
      <c r="AE10" s="5">
        <v>150</v>
      </c>
      <c r="AF10" s="5">
        <v>145.1</v>
      </c>
      <c r="AG10" s="5">
        <v>138.5</v>
      </c>
      <c r="AH10" s="5">
        <v>144.30000000000001</v>
      </c>
      <c r="AI10" s="5">
        <v>138.1</v>
      </c>
      <c r="AJ10" s="5">
        <v>140.69999999999999</v>
      </c>
      <c r="AK10" s="5">
        <v>132.30000000000001</v>
      </c>
      <c r="AL10" s="5">
        <v>129.69999999999999</v>
      </c>
      <c r="AM10" s="5">
        <v>133.5</v>
      </c>
      <c r="AN10" s="5">
        <v>133.1</v>
      </c>
      <c r="AO10" s="5">
        <v>143</v>
      </c>
      <c r="AP10" s="5">
        <v>141.1</v>
      </c>
      <c r="AQ10" s="5">
        <v>136.9</v>
      </c>
      <c r="AR10" s="5">
        <v>146.80000000000001</v>
      </c>
      <c r="AS10" s="5">
        <v>152.9</v>
      </c>
      <c r="AT10" s="5">
        <v>154.69999999999999</v>
      </c>
      <c r="AU10" s="5">
        <v>158.19999999999999</v>
      </c>
      <c r="AV10" s="5">
        <v>156.30000000000001</v>
      </c>
      <c r="AW10" s="5">
        <v>148.6</v>
      </c>
      <c r="AX10" s="5">
        <v>150.19999999999999</v>
      </c>
      <c r="AY10" s="5">
        <v>150.80000000000001</v>
      </c>
      <c r="AZ10" s="5">
        <v>156.4</v>
      </c>
      <c r="BA10" s="5">
        <v>154.1</v>
      </c>
      <c r="BB10" s="5">
        <v>158.30000000000001</v>
      </c>
      <c r="BC10" s="5">
        <v>152.4</v>
      </c>
      <c r="BD10" s="5">
        <v>147</v>
      </c>
      <c r="BE10" s="5">
        <v>153.5</v>
      </c>
      <c r="BF10" s="5">
        <v>150.69999999999999</v>
      </c>
      <c r="BG10" s="5">
        <v>151</v>
      </c>
      <c r="BH10" s="5">
        <v>155.19999999999999</v>
      </c>
      <c r="BI10" s="5">
        <v>152.69999999999999</v>
      </c>
      <c r="BJ10" s="5">
        <v>156.69999999999999</v>
      </c>
      <c r="BK10">
        <v>159.34714</v>
      </c>
      <c r="BL10" s="6"/>
    </row>
    <row r="11" spans="1:98" x14ac:dyDescent="0.25">
      <c r="A11" s="1" t="s">
        <v>65</v>
      </c>
      <c r="B11" s="1" t="s">
        <v>66</v>
      </c>
      <c r="C11" s="5">
        <v>109.8</v>
      </c>
      <c r="D11" s="5">
        <v>109.4</v>
      </c>
      <c r="E11" s="5">
        <v>109.7</v>
      </c>
      <c r="F11" s="5">
        <v>109.7</v>
      </c>
      <c r="G11" s="5">
        <v>109.3</v>
      </c>
      <c r="H11" s="5">
        <v>113.3</v>
      </c>
      <c r="I11" s="5">
        <v>114.6</v>
      </c>
      <c r="J11" s="5">
        <v>114</v>
      </c>
      <c r="K11" s="5">
        <v>114.6</v>
      </c>
      <c r="L11" s="5">
        <v>113.9</v>
      </c>
      <c r="M11" s="5">
        <v>111.6</v>
      </c>
      <c r="N11" s="5">
        <v>116</v>
      </c>
      <c r="O11" s="5">
        <v>114.5</v>
      </c>
      <c r="P11" s="5">
        <v>113.7</v>
      </c>
      <c r="Q11" s="5">
        <v>114.5</v>
      </c>
      <c r="R11" s="5">
        <v>112.5</v>
      </c>
      <c r="S11" s="5">
        <v>113.5</v>
      </c>
      <c r="T11" s="5">
        <v>114</v>
      </c>
      <c r="U11" s="5">
        <v>112.1</v>
      </c>
      <c r="V11" s="5">
        <v>113.3</v>
      </c>
      <c r="W11" s="5">
        <v>115.1</v>
      </c>
      <c r="X11" s="5">
        <v>116.2</v>
      </c>
      <c r="Y11" s="5">
        <v>116</v>
      </c>
      <c r="Z11" s="5">
        <v>115.1</v>
      </c>
      <c r="AA11" s="5">
        <v>115.8</v>
      </c>
      <c r="AB11" s="5">
        <v>114.5</v>
      </c>
      <c r="AC11" s="5">
        <v>115.9</v>
      </c>
      <c r="AD11" s="5">
        <v>115.7</v>
      </c>
      <c r="AE11" s="5">
        <v>115.1</v>
      </c>
      <c r="AF11" s="5">
        <v>115.3</v>
      </c>
      <c r="AG11" s="5">
        <v>114.7</v>
      </c>
      <c r="AH11" s="5">
        <v>113.7</v>
      </c>
      <c r="AI11" s="5">
        <v>112.5</v>
      </c>
      <c r="AJ11" s="5">
        <v>114.4</v>
      </c>
      <c r="AK11" s="5">
        <v>111.5</v>
      </c>
      <c r="AL11" s="5">
        <v>112.1</v>
      </c>
      <c r="AM11" s="5">
        <v>113.7</v>
      </c>
      <c r="AN11" s="5">
        <v>109.5</v>
      </c>
      <c r="AO11" s="5">
        <v>111.5</v>
      </c>
      <c r="AP11" s="5">
        <v>109.7</v>
      </c>
      <c r="AQ11" s="5">
        <v>109.1</v>
      </c>
      <c r="AR11" s="5">
        <v>110.4</v>
      </c>
      <c r="AS11" s="5">
        <v>109.3</v>
      </c>
      <c r="AT11" s="5">
        <v>110.9</v>
      </c>
      <c r="AU11" s="5">
        <v>110</v>
      </c>
      <c r="AV11" s="5">
        <v>109.6</v>
      </c>
      <c r="AW11" s="5">
        <v>108.4</v>
      </c>
      <c r="AX11" s="5">
        <v>108.9</v>
      </c>
      <c r="AY11" s="5">
        <v>109.8</v>
      </c>
      <c r="AZ11" s="5">
        <v>107.6</v>
      </c>
      <c r="BA11" s="5">
        <v>108</v>
      </c>
      <c r="BB11" s="5">
        <v>108.9</v>
      </c>
      <c r="BC11" s="5">
        <v>108.6</v>
      </c>
      <c r="BD11" s="5">
        <v>110.1</v>
      </c>
      <c r="BE11" s="5">
        <v>111</v>
      </c>
      <c r="BF11" s="5">
        <v>111</v>
      </c>
      <c r="BG11" s="5">
        <v>110</v>
      </c>
      <c r="BH11" s="5">
        <v>109.4</v>
      </c>
      <c r="BI11" s="5">
        <v>108.1</v>
      </c>
      <c r="BJ11" s="5">
        <v>108.5</v>
      </c>
      <c r="BK11">
        <v>109.12363999999999</v>
      </c>
      <c r="BL11" s="6"/>
    </row>
    <row r="12" spans="1:98" x14ac:dyDescent="0.25">
      <c r="A12" s="1" t="s">
        <v>67</v>
      </c>
      <c r="B12" s="1" t="s">
        <v>68</v>
      </c>
      <c r="C12" s="5">
        <v>115.7</v>
      </c>
      <c r="D12" s="5">
        <v>115.5</v>
      </c>
      <c r="E12" s="5">
        <v>114.5</v>
      </c>
      <c r="F12" s="5">
        <v>116.4</v>
      </c>
      <c r="G12" s="5">
        <v>116.5</v>
      </c>
      <c r="H12" s="5">
        <v>114.8</v>
      </c>
      <c r="I12" s="5">
        <v>116.4</v>
      </c>
      <c r="J12" s="5">
        <v>117.2</v>
      </c>
      <c r="K12" s="5">
        <v>117.4</v>
      </c>
      <c r="L12" s="5">
        <v>115</v>
      </c>
      <c r="M12" s="5">
        <v>119.1</v>
      </c>
      <c r="N12" s="5">
        <v>120.3</v>
      </c>
      <c r="O12" s="5">
        <v>122.1</v>
      </c>
      <c r="P12" s="5">
        <v>121.9</v>
      </c>
      <c r="Q12" s="5">
        <v>123.1</v>
      </c>
      <c r="R12" s="5">
        <v>122.9</v>
      </c>
      <c r="S12" s="5">
        <v>123.2</v>
      </c>
      <c r="T12" s="5">
        <v>125.1</v>
      </c>
      <c r="U12" s="5">
        <v>125.6</v>
      </c>
      <c r="V12" s="5">
        <v>125.4</v>
      </c>
      <c r="W12" s="5">
        <v>125.1</v>
      </c>
      <c r="X12" s="5">
        <v>124.6</v>
      </c>
      <c r="Y12" s="5">
        <v>125.6</v>
      </c>
      <c r="Z12" s="5">
        <v>129.4</v>
      </c>
      <c r="AA12" s="5">
        <v>128.80000000000001</v>
      </c>
      <c r="AB12" s="5">
        <v>125.3</v>
      </c>
      <c r="AC12" s="5">
        <v>125.7</v>
      </c>
      <c r="AD12" s="5">
        <v>126.6</v>
      </c>
      <c r="AE12" s="5">
        <v>124.3</v>
      </c>
      <c r="AF12" s="5">
        <v>121.8</v>
      </c>
      <c r="AG12" s="5">
        <v>122.2</v>
      </c>
      <c r="AH12" s="5">
        <v>123.1</v>
      </c>
      <c r="AI12" s="5">
        <v>120.1</v>
      </c>
      <c r="AJ12" s="5">
        <v>120.3</v>
      </c>
      <c r="AK12" s="5">
        <v>120.7</v>
      </c>
      <c r="AL12" s="5">
        <v>122</v>
      </c>
      <c r="AM12" s="5">
        <v>121.6</v>
      </c>
      <c r="AN12" s="5">
        <v>121.1</v>
      </c>
      <c r="AO12" s="5">
        <v>119.5</v>
      </c>
      <c r="AP12" s="5">
        <v>120.5</v>
      </c>
      <c r="AQ12" s="5">
        <v>118</v>
      </c>
      <c r="AR12" s="5">
        <v>120</v>
      </c>
      <c r="AS12" s="5">
        <v>120.9</v>
      </c>
      <c r="AT12" s="5">
        <v>120.9</v>
      </c>
      <c r="AU12" s="5">
        <v>120.8</v>
      </c>
      <c r="AV12" s="5">
        <v>120.3</v>
      </c>
      <c r="AW12" s="5">
        <v>121.2</v>
      </c>
      <c r="AX12" s="5">
        <v>121.8</v>
      </c>
      <c r="AY12" s="5">
        <v>120.8</v>
      </c>
      <c r="AZ12" s="5">
        <v>121.6</v>
      </c>
      <c r="BA12" s="5">
        <v>121.8</v>
      </c>
      <c r="BB12" s="5">
        <v>121.1</v>
      </c>
      <c r="BC12" s="5">
        <v>119.1</v>
      </c>
      <c r="BD12" s="5">
        <v>120.2</v>
      </c>
      <c r="BE12" s="5">
        <v>119.6</v>
      </c>
      <c r="BF12" s="5">
        <v>119.4</v>
      </c>
      <c r="BG12" s="5">
        <v>121.2</v>
      </c>
      <c r="BH12" s="5">
        <v>120.7</v>
      </c>
      <c r="BI12" s="5">
        <v>120</v>
      </c>
      <c r="BJ12" s="5">
        <v>119.1</v>
      </c>
      <c r="BK12">
        <v>119.8826</v>
      </c>
      <c r="BL12" s="6"/>
    </row>
    <row r="13" spans="1:98" x14ac:dyDescent="0.25">
      <c r="A13" s="1" t="s">
        <v>69</v>
      </c>
      <c r="B13" s="1" t="s">
        <v>70</v>
      </c>
      <c r="C13" s="5">
        <v>135.6</v>
      </c>
      <c r="D13" s="5">
        <v>134.80000000000001</v>
      </c>
      <c r="E13" s="5">
        <v>136</v>
      </c>
      <c r="F13" s="5">
        <v>135.6</v>
      </c>
      <c r="G13" s="5">
        <v>135.80000000000001</v>
      </c>
      <c r="H13" s="5">
        <v>135.80000000000001</v>
      </c>
      <c r="I13" s="5">
        <v>136</v>
      </c>
      <c r="J13" s="5">
        <v>135.9</v>
      </c>
      <c r="K13" s="5">
        <v>136.1</v>
      </c>
      <c r="L13" s="5">
        <v>136.4</v>
      </c>
      <c r="M13" s="5">
        <v>136.80000000000001</v>
      </c>
      <c r="N13" s="5">
        <v>137.5</v>
      </c>
      <c r="O13" s="5">
        <v>137.69999999999999</v>
      </c>
      <c r="P13" s="5">
        <v>138.6</v>
      </c>
      <c r="Q13" s="5">
        <v>140.30000000000001</v>
      </c>
      <c r="R13" s="5">
        <v>140</v>
      </c>
      <c r="S13" s="5">
        <v>140.1</v>
      </c>
      <c r="T13" s="5">
        <v>141.30000000000001</v>
      </c>
      <c r="U13" s="5">
        <v>140.5</v>
      </c>
      <c r="V13" s="5">
        <v>142.5</v>
      </c>
      <c r="W13" s="5">
        <v>142.5</v>
      </c>
      <c r="X13" s="5">
        <v>142.5</v>
      </c>
      <c r="Y13" s="5">
        <v>141.1</v>
      </c>
      <c r="Z13" s="5">
        <v>143.1</v>
      </c>
      <c r="AA13" s="5">
        <v>140.30000000000001</v>
      </c>
      <c r="AB13" s="5">
        <v>142.80000000000001</v>
      </c>
      <c r="AC13" s="5">
        <v>142.30000000000001</v>
      </c>
      <c r="AD13" s="5">
        <v>143.1</v>
      </c>
      <c r="AE13" s="5">
        <v>142.9</v>
      </c>
      <c r="AF13" s="5">
        <v>143.80000000000001</v>
      </c>
      <c r="AG13" s="5">
        <v>144.6</v>
      </c>
      <c r="AH13" s="5">
        <v>145.69999999999999</v>
      </c>
      <c r="AI13" s="5">
        <v>145.80000000000001</v>
      </c>
      <c r="AJ13" s="5">
        <v>147</v>
      </c>
      <c r="AK13" s="5">
        <v>145.4</v>
      </c>
      <c r="AL13" s="5">
        <v>144.6</v>
      </c>
      <c r="AM13" s="5">
        <v>142.6</v>
      </c>
      <c r="AN13" s="5">
        <v>145.5</v>
      </c>
      <c r="AO13" s="5">
        <v>147.1</v>
      </c>
      <c r="AP13" s="5">
        <v>145.9</v>
      </c>
      <c r="AQ13" s="5">
        <v>148.1</v>
      </c>
      <c r="AR13" s="5">
        <v>145.1</v>
      </c>
      <c r="AS13" s="5">
        <v>145.30000000000001</v>
      </c>
      <c r="AT13" s="5">
        <v>147.69999999999999</v>
      </c>
      <c r="AU13" s="5">
        <v>146.9</v>
      </c>
      <c r="AV13" s="5">
        <v>145.9</v>
      </c>
      <c r="AW13" s="5">
        <v>147.80000000000001</v>
      </c>
      <c r="AX13" s="5">
        <v>148.4</v>
      </c>
      <c r="AY13" s="5">
        <v>149.5</v>
      </c>
      <c r="AZ13" s="5">
        <v>149.4</v>
      </c>
      <c r="BA13" s="5">
        <v>150.30000000000001</v>
      </c>
      <c r="BB13" s="5">
        <v>150.30000000000001</v>
      </c>
      <c r="BC13" s="5">
        <v>150.9</v>
      </c>
      <c r="BD13" s="5">
        <v>150.6</v>
      </c>
      <c r="BE13" s="5">
        <v>151.1</v>
      </c>
      <c r="BF13" s="5">
        <v>151.69999999999999</v>
      </c>
      <c r="BG13" s="5">
        <v>150.69999999999999</v>
      </c>
      <c r="BH13" s="5">
        <v>151.4</v>
      </c>
      <c r="BI13" s="5">
        <v>149.69999999999999</v>
      </c>
      <c r="BJ13" s="5">
        <v>150.5</v>
      </c>
      <c r="BK13">
        <v>151.37356</v>
      </c>
      <c r="BL13" s="6"/>
    </row>
    <row r="14" spans="1:98" x14ac:dyDescent="0.25">
      <c r="A14" s="1" t="s">
        <v>71</v>
      </c>
      <c r="B14" s="1" t="s">
        <v>72</v>
      </c>
      <c r="C14" s="5">
        <v>125.6</v>
      </c>
      <c r="D14" s="5">
        <v>125.8</v>
      </c>
      <c r="E14" s="5">
        <v>125.4</v>
      </c>
      <c r="F14" s="5">
        <v>126.8</v>
      </c>
      <c r="G14" s="5">
        <v>125.9</v>
      </c>
      <c r="H14" s="5">
        <v>129.9</v>
      </c>
      <c r="I14" s="5">
        <v>130.80000000000001</v>
      </c>
      <c r="J14" s="5">
        <v>130.80000000000001</v>
      </c>
      <c r="K14" s="5">
        <v>130.80000000000001</v>
      </c>
      <c r="L14" s="5">
        <v>130.69999999999999</v>
      </c>
      <c r="M14" s="5">
        <v>133</v>
      </c>
      <c r="N14" s="5">
        <v>133.1</v>
      </c>
      <c r="O14" s="5">
        <v>134</v>
      </c>
      <c r="P14" s="5">
        <v>134.30000000000001</v>
      </c>
      <c r="Q14" s="5">
        <v>134.19999999999999</v>
      </c>
      <c r="R14" s="5">
        <v>134.19999999999999</v>
      </c>
      <c r="S14" s="5">
        <v>132.80000000000001</v>
      </c>
      <c r="T14" s="5">
        <v>133.6</v>
      </c>
      <c r="U14" s="5">
        <v>134.19999999999999</v>
      </c>
      <c r="V14" s="5">
        <v>133.30000000000001</v>
      </c>
      <c r="W14" s="5">
        <v>133.9</v>
      </c>
      <c r="X14" s="5">
        <v>132.1</v>
      </c>
      <c r="Y14" s="5">
        <v>132.19999999999999</v>
      </c>
      <c r="Z14" s="5">
        <v>134.9</v>
      </c>
      <c r="AA14" s="5">
        <v>134.1</v>
      </c>
      <c r="AB14" s="5">
        <v>134.5</v>
      </c>
      <c r="AC14" s="5">
        <v>132.9</v>
      </c>
      <c r="AD14" s="5">
        <v>134.69999999999999</v>
      </c>
      <c r="AE14" s="5">
        <v>133.6</v>
      </c>
      <c r="AF14" s="5">
        <v>133.5</v>
      </c>
      <c r="AG14" s="5">
        <v>132.69999999999999</v>
      </c>
      <c r="AH14" s="5">
        <v>134.5</v>
      </c>
      <c r="AI14" s="5">
        <v>137.1</v>
      </c>
      <c r="AJ14" s="5">
        <v>136.80000000000001</v>
      </c>
      <c r="AK14" s="5">
        <v>136.19999999999999</v>
      </c>
      <c r="AL14" s="5">
        <v>137.69999999999999</v>
      </c>
      <c r="AM14" s="5">
        <v>138.1</v>
      </c>
      <c r="AN14" s="5">
        <v>139</v>
      </c>
      <c r="AO14" s="5">
        <v>142.1</v>
      </c>
      <c r="AP14" s="5">
        <v>141.19999999999999</v>
      </c>
      <c r="AQ14" s="5">
        <v>143.6</v>
      </c>
      <c r="AR14" s="5">
        <v>143.80000000000001</v>
      </c>
      <c r="AS14" s="5">
        <v>143.5</v>
      </c>
      <c r="AT14" s="5">
        <v>146</v>
      </c>
      <c r="AU14" s="5">
        <v>142.30000000000001</v>
      </c>
      <c r="AV14" s="5">
        <v>142.5</v>
      </c>
      <c r="AW14" s="5">
        <v>142.9</v>
      </c>
      <c r="AX14" s="5">
        <v>141.30000000000001</v>
      </c>
      <c r="AY14" s="5">
        <v>138.4</v>
      </c>
      <c r="AZ14" s="5">
        <v>140.6</v>
      </c>
      <c r="BA14" s="5">
        <v>137.69999999999999</v>
      </c>
      <c r="BB14" s="5">
        <v>139.5</v>
      </c>
      <c r="BC14" s="5">
        <v>137.80000000000001</v>
      </c>
      <c r="BD14" s="5">
        <v>137.69999999999999</v>
      </c>
      <c r="BE14" s="5">
        <v>139</v>
      </c>
      <c r="BF14" s="5">
        <v>137.5</v>
      </c>
      <c r="BG14" s="5">
        <v>136.6</v>
      </c>
      <c r="BH14" s="5">
        <v>134.6</v>
      </c>
      <c r="BI14" s="5">
        <v>135</v>
      </c>
      <c r="BJ14" s="5">
        <v>132.69999999999999</v>
      </c>
      <c r="BK14">
        <v>134.15851000000001</v>
      </c>
      <c r="BL14" s="6"/>
    </row>
    <row r="15" spans="1:98" x14ac:dyDescent="0.25">
      <c r="A15" s="1" t="s">
        <v>73</v>
      </c>
      <c r="B15" s="1" t="s">
        <v>74</v>
      </c>
      <c r="C15" s="5">
        <v>124.6</v>
      </c>
      <c r="D15" s="5">
        <v>124.2</v>
      </c>
      <c r="E15" s="5">
        <v>124.1</v>
      </c>
      <c r="F15" s="5">
        <v>123.7</v>
      </c>
      <c r="G15" s="5">
        <v>122.9</v>
      </c>
      <c r="H15" s="5">
        <v>135.4</v>
      </c>
      <c r="I15" s="5">
        <v>135.9</v>
      </c>
      <c r="J15" s="5">
        <v>134.80000000000001</v>
      </c>
      <c r="K15" s="5">
        <v>135.4</v>
      </c>
      <c r="L15" s="5">
        <v>135.4</v>
      </c>
      <c r="M15" s="5">
        <v>135.80000000000001</v>
      </c>
      <c r="N15" s="5">
        <v>136.19999999999999</v>
      </c>
      <c r="O15" s="5">
        <v>135.69999999999999</v>
      </c>
      <c r="P15" s="5">
        <v>136.6</v>
      </c>
      <c r="Q15" s="5">
        <v>132.5</v>
      </c>
      <c r="R15" s="5">
        <v>131.80000000000001</v>
      </c>
      <c r="S15" s="5">
        <v>130.1</v>
      </c>
      <c r="T15" s="5">
        <v>130</v>
      </c>
      <c r="U15" s="5">
        <v>131.19999999999999</v>
      </c>
      <c r="V15" s="5">
        <v>126.4</v>
      </c>
      <c r="W15" s="5">
        <v>126.7</v>
      </c>
      <c r="X15" s="5">
        <v>125.2</v>
      </c>
      <c r="Y15" s="5">
        <v>123.9</v>
      </c>
      <c r="Z15" s="5">
        <v>128.19999999999999</v>
      </c>
      <c r="AA15" s="5">
        <v>124.7</v>
      </c>
      <c r="AB15" s="5">
        <v>129.4</v>
      </c>
      <c r="AC15" s="5">
        <v>128</v>
      </c>
      <c r="AD15" s="5">
        <v>130.6</v>
      </c>
      <c r="AE15" s="5">
        <v>131.30000000000001</v>
      </c>
      <c r="AF15" s="5">
        <v>128.80000000000001</v>
      </c>
      <c r="AG15" s="5">
        <v>129.6</v>
      </c>
      <c r="AH15" s="5">
        <v>134.69999999999999</v>
      </c>
      <c r="AI15" s="5">
        <v>138.30000000000001</v>
      </c>
      <c r="AJ15" s="5">
        <v>138.6</v>
      </c>
      <c r="AK15" s="5">
        <v>137.9</v>
      </c>
      <c r="AL15" s="5">
        <v>140.30000000000001</v>
      </c>
      <c r="AM15" s="5">
        <v>139.1</v>
      </c>
      <c r="AN15" s="5">
        <v>142.6</v>
      </c>
      <c r="AO15" s="5">
        <v>146.5</v>
      </c>
      <c r="AP15" s="5">
        <v>146.4</v>
      </c>
      <c r="AQ15" s="5">
        <v>147.9</v>
      </c>
      <c r="AR15" s="5">
        <v>150.1</v>
      </c>
      <c r="AS15" s="5">
        <v>148.9</v>
      </c>
      <c r="AT15" s="5">
        <v>151</v>
      </c>
      <c r="AU15" s="5">
        <v>149.30000000000001</v>
      </c>
      <c r="AV15" s="5">
        <v>149.5</v>
      </c>
      <c r="AW15" s="5">
        <v>150.6</v>
      </c>
      <c r="AX15" s="5">
        <v>143.80000000000001</v>
      </c>
      <c r="AY15" s="5">
        <v>135.19999999999999</v>
      </c>
      <c r="AZ15" s="5">
        <v>135.4</v>
      </c>
      <c r="BA15" s="5">
        <v>131.80000000000001</v>
      </c>
      <c r="BB15" s="5">
        <v>135.9</v>
      </c>
      <c r="BC15" s="5">
        <v>133.5</v>
      </c>
      <c r="BD15" s="5">
        <v>133.9</v>
      </c>
      <c r="BE15" s="5">
        <v>133.30000000000001</v>
      </c>
      <c r="BF15" s="5">
        <v>132.6</v>
      </c>
      <c r="BG15" s="5">
        <v>131.80000000000001</v>
      </c>
      <c r="BH15" s="5">
        <v>129.30000000000001</v>
      </c>
      <c r="BI15" s="5">
        <v>129.30000000000001</v>
      </c>
      <c r="BJ15" s="5">
        <v>127</v>
      </c>
      <c r="BK15">
        <v>132.53118000000001</v>
      </c>
      <c r="BL15" s="6"/>
    </row>
    <row r="16" spans="1:98" x14ac:dyDescent="0.25">
      <c r="A16" s="1" t="s">
        <v>75</v>
      </c>
      <c r="B16" s="1" t="s">
        <v>76</v>
      </c>
      <c r="C16" s="5">
        <v>124.4</v>
      </c>
      <c r="D16" s="5">
        <v>124.6</v>
      </c>
      <c r="E16" s="5">
        <v>126.6</v>
      </c>
      <c r="F16" s="5">
        <v>128.19999999999999</v>
      </c>
      <c r="G16" s="5">
        <v>128.4</v>
      </c>
      <c r="H16" s="5">
        <v>128.9</v>
      </c>
      <c r="I16" s="5">
        <v>130.9</v>
      </c>
      <c r="J16" s="5">
        <v>130.9</v>
      </c>
      <c r="K16" s="5">
        <v>132.5</v>
      </c>
      <c r="L16" s="5">
        <v>131.5</v>
      </c>
      <c r="M16" s="5">
        <v>138.5</v>
      </c>
      <c r="N16" s="5">
        <v>136.69999999999999</v>
      </c>
      <c r="O16" s="5">
        <v>139.30000000000001</v>
      </c>
      <c r="P16" s="5">
        <v>139.30000000000001</v>
      </c>
      <c r="Q16" s="5">
        <v>141.9</v>
      </c>
      <c r="R16" s="5">
        <v>141.6</v>
      </c>
      <c r="S16" s="5">
        <v>140.1</v>
      </c>
      <c r="T16" s="5">
        <v>140.30000000000001</v>
      </c>
      <c r="U16" s="5">
        <v>140.5</v>
      </c>
      <c r="V16" s="5">
        <v>139.9</v>
      </c>
      <c r="W16" s="5">
        <v>141.19999999999999</v>
      </c>
      <c r="X16" s="5">
        <v>141.6</v>
      </c>
      <c r="Y16" s="5">
        <v>137.80000000000001</v>
      </c>
      <c r="Z16" s="5">
        <v>143.6</v>
      </c>
      <c r="AA16" s="5">
        <v>146.5</v>
      </c>
      <c r="AB16" s="5">
        <v>139.80000000000001</v>
      </c>
      <c r="AC16" s="5">
        <v>141.6</v>
      </c>
      <c r="AD16" s="5">
        <v>141.6</v>
      </c>
      <c r="AE16" s="5">
        <v>139.6</v>
      </c>
      <c r="AF16" s="5">
        <v>142</v>
      </c>
      <c r="AG16" s="5">
        <v>140</v>
      </c>
      <c r="AH16" s="5">
        <v>142</v>
      </c>
      <c r="AI16" s="5">
        <v>148.30000000000001</v>
      </c>
      <c r="AJ16" s="5">
        <v>145.30000000000001</v>
      </c>
      <c r="AK16" s="5">
        <v>143.4</v>
      </c>
      <c r="AL16" s="5">
        <v>146.5</v>
      </c>
      <c r="AM16" s="5">
        <v>148.5</v>
      </c>
      <c r="AN16" s="5">
        <v>149.30000000000001</v>
      </c>
      <c r="AO16" s="5">
        <v>149.6</v>
      </c>
      <c r="AP16" s="5">
        <v>149</v>
      </c>
      <c r="AQ16" s="5">
        <v>151.30000000000001</v>
      </c>
      <c r="AR16" s="5">
        <v>151.1</v>
      </c>
      <c r="AS16" s="5">
        <v>150.1</v>
      </c>
      <c r="AT16" s="5">
        <v>150.6</v>
      </c>
      <c r="AU16" s="5">
        <v>150</v>
      </c>
      <c r="AV16" s="5">
        <v>146.80000000000001</v>
      </c>
      <c r="AW16" s="5">
        <v>146.30000000000001</v>
      </c>
      <c r="AX16" s="5">
        <v>145.69999999999999</v>
      </c>
      <c r="AY16" s="5">
        <v>149.9</v>
      </c>
      <c r="AZ16" s="5">
        <v>147.4</v>
      </c>
      <c r="BA16" s="5">
        <v>145.80000000000001</v>
      </c>
      <c r="BB16" s="5">
        <v>146.9</v>
      </c>
      <c r="BC16" s="5">
        <v>143.19999999999999</v>
      </c>
      <c r="BD16" s="5">
        <v>142.4</v>
      </c>
      <c r="BE16" s="5">
        <v>143.30000000000001</v>
      </c>
      <c r="BF16" s="5">
        <v>140.30000000000001</v>
      </c>
      <c r="BG16" s="5">
        <v>141.30000000000001</v>
      </c>
      <c r="BH16" s="5">
        <v>139.69999999999999</v>
      </c>
      <c r="BI16" s="5">
        <v>142</v>
      </c>
      <c r="BJ16" s="5">
        <v>141.5</v>
      </c>
      <c r="BK16">
        <v>140.10778999999999</v>
      </c>
      <c r="BL16" s="6"/>
    </row>
    <row r="17" spans="1:64" x14ac:dyDescent="0.25">
      <c r="A17" s="1" t="s">
        <v>77</v>
      </c>
      <c r="B17" s="1" t="s">
        <v>78</v>
      </c>
      <c r="C17" s="5">
        <v>122.6</v>
      </c>
      <c r="D17" s="5">
        <v>122.4</v>
      </c>
      <c r="E17" s="5">
        <v>120</v>
      </c>
      <c r="F17" s="5">
        <v>124</v>
      </c>
      <c r="G17" s="5">
        <v>121.8</v>
      </c>
      <c r="H17" s="5">
        <v>122.2</v>
      </c>
      <c r="I17" s="5">
        <v>125.1</v>
      </c>
      <c r="J17" s="5">
        <v>125.8</v>
      </c>
      <c r="K17" s="5">
        <v>124.1</v>
      </c>
      <c r="L17" s="5">
        <v>124.7</v>
      </c>
      <c r="M17" s="5">
        <v>126.2</v>
      </c>
      <c r="N17" s="5">
        <v>126.9</v>
      </c>
      <c r="O17" s="5">
        <v>128.1</v>
      </c>
      <c r="P17" s="5">
        <v>126.5</v>
      </c>
      <c r="Q17" s="5">
        <v>127.5</v>
      </c>
      <c r="R17" s="5">
        <v>128.9</v>
      </c>
      <c r="S17" s="5">
        <v>127.5</v>
      </c>
      <c r="T17" s="5">
        <v>129.80000000000001</v>
      </c>
      <c r="U17" s="5">
        <v>130.19999999999999</v>
      </c>
      <c r="V17" s="5">
        <v>132.69999999999999</v>
      </c>
      <c r="W17" s="5">
        <v>132.9</v>
      </c>
      <c r="X17" s="5">
        <v>128.1</v>
      </c>
      <c r="Y17" s="5">
        <v>132.30000000000001</v>
      </c>
      <c r="Z17" s="5">
        <v>131.5</v>
      </c>
      <c r="AA17" s="5">
        <v>130.30000000000001</v>
      </c>
      <c r="AB17" s="5">
        <v>131.80000000000001</v>
      </c>
      <c r="AC17" s="5">
        <v>127.4</v>
      </c>
      <c r="AD17" s="5">
        <v>129.1</v>
      </c>
      <c r="AE17" s="5">
        <v>126.8</v>
      </c>
      <c r="AF17" s="5">
        <v>127.4</v>
      </c>
      <c r="AG17" s="5">
        <v>125.8</v>
      </c>
      <c r="AH17" s="5">
        <v>125.5</v>
      </c>
      <c r="AI17" s="5">
        <v>125.3</v>
      </c>
      <c r="AJ17" s="5">
        <v>126.6</v>
      </c>
      <c r="AK17" s="5">
        <v>126.4</v>
      </c>
      <c r="AL17" s="5">
        <v>126.7</v>
      </c>
      <c r="AM17" s="5">
        <v>128.6</v>
      </c>
      <c r="AN17" s="5">
        <v>127.7</v>
      </c>
      <c r="AO17" s="5">
        <v>131.9</v>
      </c>
      <c r="AP17" s="5">
        <v>130.30000000000001</v>
      </c>
      <c r="AQ17" s="5">
        <v>133.6</v>
      </c>
      <c r="AR17" s="5">
        <v>132.80000000000001</v>
      </c>
      <c r="AS17" s="5">
        <v>132.6</v>
      </c>
      <c r="AT17" s="5">
        <v>137</v>
      </c>
      <c r="AU17" s="5">
        <v>129.30000000000001</v>
      </c>
      <c r="AV17" s="5">
        <v>131.4</v>
      </c>
      <c r="AW17" s="5">
        <v>131.4</v>
      </c>
      <c r="AX17" s="5">
        <v>133</v>
      </c>
      <c r="AY17" s="5">
        <v>129.6</v>
      </c>
      <c r="AZ17" s="5">
        <v>136.19999999999999</v>
      </c>
      <c r="BA17" s="5">
        <v>133.1</v>
      </c>
      <c r="BB17" s="5">
        <v>134</v>
      </c>
      <c r="BC17" s="5">
        <v>134.6</v>
      </c>
      <c r="BD17" s="5">
        <v>134</v>
      </c>
      <c r="BE17" s="5">
        <v>136.80000000000001</v>
      </c>
      <c r="BF17" s="5">
        <v>136</v>
      </c>
      <c r="BG17" s="5">
        <v>133.4</v>
      </c>
      <c r="BH17" s="5">
        <v>130.4</v>
      </c>
      <c r="BI17" s="5">
        <v>129.80000000000001</v>
      </c>
      <c r="BJ17" s="5">
        <v>127.8</v>
      </c>
      <c r="BK17">
        <v>127.80941</v>
      </c>
      <c r="BL17" s="6"/>
    </row>
    <row r="18" spans="1:64" x14ac:dyDescent="0.25">
      <c r="A18" s="1" t="s">
        <v>79</v>
      </c>
      <c r="B18" s="1" t="s">
        <v>80</v>
      </c>
      <c r="C18" s="5">
        <v>136</v>
      </c>
      <c r="D18" s="5">
        <v>139.19999999999999</v>
      </c>
      <c r="E18" s="5">
        <v>140.19999999999999</v>
      </c>
      <c r="F18" s="5">
        <v>134.69999999999999</v>
      </c>
      <c r="G18" s="5">
        <v>136.30000000000001</v>
      </c>
      <c r="H18" s="5">
        <v>138</v>
      </c>
      <c r="I18" s="5">
        <v>128.1</v>
      </c>
      <c r="J18" s="5">
        <v>127.8</v>
      </c>
      <c r="K18" s="5">
        <v>129.30000000000001</v>
      </c>
      <c r="L18" s="5">
        <v>128</v>
      </c>
      <c r="M18" s="5">
        <v>126.7</v>
      </c>
      <c r="N18" s="5">
        <v>129.19999999999999</v>
      </c>
      <c r="O18" s="5">
        <v>128.5</v>
      </c>
      <c r="P18" s="5">
        <v>133.69999999999999</v>
      </c>
      <c r="Q18" s="5">
        <v>135.9</v>
      </c>
      <c r="R18" s="5">
        <v>134.1</v>
      </c>
      <c r="S18" s="5">
        <v>133.30000000000001</v>
      </c>
      <c r="T18" s="5">
        <v>132.30000000000001</v>
      </c>
      <c r="U18" s="5">
        <v>133.80000000000001</v>
      </c>
      <c r="V18" s="5">
        <v>131.4</v>
      </c>
      <c r="W18" s="5">
        <v>132.9</v>
      </c>
      <c r="X18" s="5">
        <v>135.30000000000001</v>
      </c>
      <c r="Y18" s="5">
        <v>134.4</v>
      </c>
      <c r="Z18" s="5">
        <v>137.6</v>
      </c>
      <c r="AA18" s="5">
        <v>137.1</v>
      </c>
      <c r="AB18" s="5">
        <v>136.9</v>
      </c>
      <c r="AC18" s="5">
        <v>137.4</v>
      </c>
      <c r="AD18" s="5">
        <v>142.30000000000001</v>
      </c>
      <c r="AE18" s="5">
        <v>142</v>
      </c>
      <c r="AF18" s="5">
        <v>141.30000000000001</v>
      </c>
      <c r="AG18" s="5">
        <v>141.4</v>
      </c>
      <c r="AH18" s="5">
        <v>140.9</v>
      </c>
      <c r="AI18" s="5">
        <v>141.69999999999999</v>
      </c>
      <c r="AJ18" s="5">
        <v>139.9</v>
      </c>
      <c r="AK18" s="5">
        <v>141.69999999999999</v>
      </c>
      <c r="AL18" s="5">
        <v>140.69999999999999</v>
      </c>
      <c r="AM18" s="5">
        <v>136</v>
      </c>
      <c r="AN18" s="5">
        <v>136.69999999999999</v>
      </c>
      <c r="AO18" s="5">
        <v>138.6</v>
      </c>
      <c r="AP18" s="5">
        <v>137.6</v>
      </c>
      <c r="AQ18" s="5">
        <v>138.4</v>
      </c>
      <c r="AR18" s="5">
        <v>138.5</v>
      </c>
      <c r="AS18" s="5">
        <v>141.9</v>
      </c>
      <c r="AT18" s="5">
        <v>142</v>
      </c>
      <c r="AU18" s="5">
        <v>142.5</v>
      </c>
      <c r="AV18" s="5">
        <v>143.5</v>
      </c>
      <c r="AW18" s="5">
        <v>145.19999999999999</v>
      </c>
      <c r="AX18" s="5">
        <v>144.5</v>
      </c>
      <c r="AY18" s="5">
        <v>143.69999999999999</v>
      </c>
      <c r="AZ18" s="5">
        <v>146.19999999999999</v>
      </c>
      <c r="BA18" s="5">
        <v>142.4</v>
      </c>
      <c r="BB18" s="5">
        <v>142.80000000000001</v>
      </c>
      <c r="BC18" s="5">
        <v>138.69999999999999</v>
      </c>
      <c r="BD18" s="5">
        <v>141.9</v>
      </c>
      <c r="BE18" s="5">
        <v>142.69999999999999</v>
      </c>
      <c r="BF18" s="5">
        <v>140.4</v>
      </c>
      <c r="BG18" s="5">
        <v>141.69999999999999</v>
      </c>
      <c r="BH18" s="5">
        <v>144.19999999999999</v>
      </c>
      <c r="BI18" s="5">
        <v>145.30000000000001</v>
      </c>
      <c r="BJ18" s="5">
        <v>137.1</v>
      </c>
      <c r="BK18">
        <v>139.51946000000001</v>
      </c>
      <c r="BL18" s="6"/>
    </row>
    <row r="19" spans="1:64" x14ac:dyDescent="0.25">
      <c r="A19" s="1" t="s">
        <v>81</v>
      </c>
      <c r="B19" s="1" t="s">
        <v>82</v>
      </c>
      <c r="C19" s="5">
        <v>141.19999999999999</v>
      </c>
      <c r="D19" s="5">
        <v>141.9</v>
      </c>
      <c r="E19" s="5">
        <v>143.6</v>
      </c>
      <c r="F19" s="5">
        <v>145</v>
      </c>
      <c r="G19" s="5">
        <v>146</v>
      </c>
      <c r="H19" s="5">
        <v>148.80000000000001</v>
      </c>
      <c r="I19" s="5">
        <v>151.1</v>
      </c>
      <c r="J19" s="5">
        <v>151.9</v>
      </c>
      <c r="K19" s="5">
        <v>153.19999999999999</v>
      </c>
      <c r="L19" s="5">
        <v>154</v>
      </c>
      <c r="M19" s="5">
        <v>168.5</v>
      </c>
      <c r="N19" s="5">
        <v>172.2</v>
      </c>
      <c r="O19" s="5">
        <v>175.2</v>
      </c>
      <c r="P19" s="5">
        <v>171.7</v>
      </c>
      <c r="Q19" s="5">
        <v>171.7</v>
      </c>
      <c r="R19" s="5">
        <v>172.6</v>
      </c>
      <c r="S19" s="5">
        <v>173.9</v>
      </c>
      <c r="T19" s="5">
        <v>175</v>
      </c>
      <c r="U19" s="5">
        <v>172</v>
      </c>
      <c r="V19" s="5">
        <v>174.8</v>
      </c>
      <c r="W19" s="5">
        <v>175.8</v>
      </c>
      <c r="X19" s="5">
        <v>174.2</v>
      </c>
      <c r="Y19" s="5">
        <v>175.4</v>
      </c>
      <c r="Z19" s="5">
        <v>177.8</v>
      </c>
      <c r="AA19" s="5">
        <v>179.8</v>
      </c>
      <c r="AB19" s="5">
        <v>162.5</v>
      </c>
      <c r="AC19" s="5">
        <v>159.80000000000001</v>
      </c>
      <c r="AD19" s="5">
        <v>159.69999999999999</v>
      </c>
      <c r="AE19" s="5">
        <v>157</v>
      </c>
      <c r="AF19" s="5">
        <v>156.5</v>
      </c>
      <c r="AG19" s="5">
        <v>158.6</v>
      </c>
      <c r="AH19" s="5">
        <v>159.1</v>
      </c>
      <c r="AI19" s="5">
        <v>162.69999999999999</v>
      </c>
      <c r="AJ19" s="5">
        <v>163.19999999999999</v>
      </c>
      <c r="AK19" s="5">
        <v>160.9</v>
      </c>
      <c r="AL19" s="5">
        <v>158.69999999999999</v>
      </c>
      <c r="AM19" s="5">
        <v>160.5</v>
      </c>
      <c r="AN19" s="5">
        <v>163</v>
      </c>
      <c r="AO19" s="5">
        <v>161.9</v>
      </c>
      <c r="AP19" s="5">
        <v>163.6</v>
      </c>
      <c r="AQ19" s="5">
        <v>157.80000000000001</v>
      </c>
      <c r="AR19" s="5">
        <v>163.4</v>
      </c>
      <c r="AS19" s="5">
        <v>165.8</v>
      </c>
      <c r="AT19" s="5">
        <v>164.9</v>
      </c>
      <c r="AU19" s="5">
        <v>164</v>
      </c>
      <c r="AV19" s="5">
        <v>160.1</v>
      </c>
      <c r="AW19" s="5">
        <v>161.69999999999999</v>
      </c>
      <c r="AX19" s="5">
        <v>160</v>
      </c>
      <c r="AY19" s="5">
        <v>153.69999999999999</v>
      </c>
      <c r="AZ19" s="5">
        <v>161</v>
      </c>
      <c r="BA19" s="5">
        <v>153.80000000000001</v>
      </c>
      <c r="BB19" s="5">
        <v>160.80000000000001</v>
      </c>
      <c r="BC19" s="5">
        <v>156.4</v>
      </c>
      <c r="BD19" s="5">
        <v>162.19999999999999</v>
      </c>
      <c r="BE19" s="5">
        <v>164.1</v>
      </c>
      <c r="BF19" s="5">
        <v>161.6</v>
      </c>
      <c r="BG19" s="5">
        <v>166</v>
      </c>
      <c r="BH19" s="5">
        <v>161.4</v>
      </c>
      <c r="BI19" s="5">
        <v>159.1</v>
      </c>
      <c r="BJ19" s="5">
        <v>161</v>
      </c>
      <c r="BK19">
        <v>156.71190999999999</v>
      </c>
      <c r="BL19" s="6"/>
    </row>
    <row r="20" spans="1:64" x14ac:dyDescent="0.25">
      <c r="A20" s="1" t="s">
        <v>83</v>
      </c>
      <c r="B20" s="1" t="s">
        <v>84</v>
      </c>
      <c r="C20" s="5">
        <v>117.3</v>
      </c>
      <c r="D20" s="5">
        <v>114.1</v>
      </c>
      <c r="E20" s="5">
        <v>118.1</v>
      </c>
      <c r="F20" s="5">
        <v>118.4</v>
      </c>
      <c r="G20" s="5">
        <v>116.9</v>
      </c>
      <c r="H20" s="5">
        <v>117.4</v>
      </c>
      <c r="I20" s="5">
        <v>116.4</v>
      </c>
      <c r="J20" s="5">
        <v>116.6</v>
      </c>
      <c r="K20" s="5">
        <v>111.9</v>
      </c>
      <c r="L20" s="5">
        <v>113.3</v>
      </c>
      <c r="M20" s="5">
        <v>111.8</v>
      </c>
      <c r="N20" s="5">
        <v>116.6</v>
      </c>
      <c r="O20" s="5">
        <v>115.9</v>
      </c>
      <c r="P20" s="5">
        <v>114.7</v>
      </c>
      <c r="Q20" s="5">
        <v>117.7</v>
      </c>
      <c r="R20" s="5">
        <v>112.1</v>
      </c>
      <c r="S20" s="5">
        <v>111.7</v>
      </c>
      <c r="T20" s="5">
        <v>112.5</v>
      </c>
      <c r="U20" s="5">
        <v>114.1</v>
      </c>
      <c r="V20" s="5">
        <v>112.4</v>
      </c>
      <c r="W20" s="5">
        <v>113.9</v>
      </c>
      <c r="X20" s="5">
        <v>114.7</v>
      </c>
      <c r="Y20" s="5">
        <v>116.4</v>
      </c>
      <c r="Z20" s="5">
        <v>120.1</v>
      </c>
      <c r="AA20" s="5">
        <v>122.6</v>
      </c>
      <c r="AB20" s="5">
        <v>119.9</v>
      </c>
      <c r="AC20" s="5">
        <v>118.2</v>
      </c>
      <c r="AD20" s="5">
        <v>118.5</v>
      </c>
      <c r="AE20" s="5">
        <v>119.2</v>
      </c>
      <c r="AF20" s="5">
        <v>118</v>
      </c>
      <c r="AG20" s="5">
        <v>117.2</v>
      </c>
      <c r="AH20" s="5">
        <v>115</v>
      </c>
      <c r="AI20" s="5">
        <v>113.9</v>
      </c>
      <c r="AJ20" s="5">
        <v>117.1</v>
      </c>
      <c r="AK20" s="5">
        <v>120.4</v>
      </c>
      <c r="AL20" s="5">
        <v>121.6</v>
      </c>
      <c r="AM20" s="5">
        <v>122.7</v>
      </c>
      <c r="AN20" s="5">
        <v>118.9</v>
      </c>
      <c r="AO20" s="5">
        <v>113.4</v>
      </c>
      <c r="AP20" s="5">
        <v>114.4</v>
      </c>
      <c r="AQ20" s="5">
        <v>114.4</v>
      </c>
      <c r="AR20" s="5">
        <v>112.5</v>
      </c>
      <c r="AS20" s="5">
        <v>114.3</v>
      </c>
      <c r="AT20" s="5">
        <v>112.4</v>
      </c>
      <c r="AU20" s="5">
        <v>115.4</v>
      </c>
      <c r="AV20" s="5">
        <v>118.7</v>
      </c>
      <c r="AW20" s="5">
        <v>121.1</v>
      </c>
      <c r="AX20" s="5">
        <v>123.2</v>
      </c>
      <c r="AY20" s="5">
        <v>126.4</v>
      </c>
      <c r="AZ20" s="5">
        <v>125.6</v>
      </c>
      <c r="BA20" s="5">
        <v>120.4</v>
      </c>
      <c r="BB20" s="5">
        <v>121.1</v>
      </c>
      <c r="BC20" s="5">
        <v>123.3</v>
      </c>
      <c r="BD20" s="5">
        <v>123.3</v>
      </c>
      <c r="BE20" s="5">
        <v>122.8</v>
      </c>
      <c r="BF20" s="5">
        <v>121.3</v>
      </c>
      <c r="BG20" s="5">
        <v>117.8</v>
      </c>
      <c r="BH20" s="5">
        <v>123.6</v>
      </c>
      <c r="BI20" s="5">
        <v>126.9</v>
      </c>
      <c r="BJ20" s="5">
        <v>127</v>
      </c>
      <c r="BK20">
        <v>130.53020000000001</v>
      </c>
      <c r="BL20" s="6"/>
    </row>
    <row r="21" spans="1:64" x14ac:dyDescent="0.25">
      <c r="A21" s="1" t="s">
        <v>85</v>
      </c>
      <c r="B21" s="1" t="s">
        <v>86</v>
      </c>
      <c r="C21" s="5">
        <v>125.3</v>
      </c>
      <c r="D21" s="5">
        <v>123.5</v>
      </c>
      <c r="E21" s="5">
        <v>126</v>
      </c>
      <c r="F21" s="5">
        <v>124.7</v>
      </c>
      <c r="G21" s="5">
        <v>129.4</v>
      </c>
      <c r="H21" s="5">
        <v>125.9</v>
      </c>
      <c r="I21" s="5">
        <v>129.19999999999999</v>
      </c>
      <c r="J21" s="5">
        <v>123.2</v>
      </c>
      <c r="K21" s="5">
        <v>122.4</v>
      </c>
      <c r="L21" s="5">
        <v>121</v>
      </c>
      <c r="M21" s="5">
        <v>121.8</v>
      </c>
      <c r="N21" s="5">
        <v>119.8</v>
      </c>
      <c r="O21" s="5">
        <v>122.8</v>
      </c>
      <c r="P21" s="5">
        <v>120.4</v>
      </c>
      <c r="Q21" s="5">
        <v>121.5</v>
      </c>
      <c r="R21" s="5">
        <v>125.8</v>
      </c>
      <c r="S21" s="5">
        <v>123.4</v>
      </c>
      <c r="T21" s="5">
        <v>124.7</v>
      </c>
      <c r="U21" s="5">
        <v>130.80000000000001</v>
      </c>
      <c r="V21" s="5">
        <v>130.19999999999999</v>
      </c>
      <c r="W21" s="5">
        <v>131.19999999999999</v>
      </c>
      <c r="X21" s="5">
        <v>125.1</v>
      </c>
      <c r="Y21" s="5">
        <v>123.6</v>
      </c>
      <c r="Z21" s="5">
        <v>124.9</v>
      </c>
      <c r="AA21" s="5">
        <v>127.9</v>
      </c>
      <c r="AB21" s="5">
        <v>129.19999999999999</v>
      </c>
      <c r="AC21" s="5">
        <v>127.8</v>
      </c>
      <c r="AD21" s="5">
        <v>132.1</v>
      </c>
      <c r="AE21" s="5">
        <v>130</v>
      </c>
      <c r="AF21" s="5">
        <v>129.1</v>
      </c>
      <c r="AG21" s="5">
        <v>136.4</v>
      </c>
      <c r="AH21" s="5">
        <v>137.5</v>
      </c>
      <c r="AI21" s="5">
        <v>137.4</v>
      </c>
      <c r="AJ21" s="5">
        <v>134.1</v>
      </c>
      <c r="AK21" s="5">
        <v>127.6</v>
      </c>
      <c r="AL21" s="5">
        <v>125.5</v>
      </c>
      <c r="AM21" s="5">
        <v>127.9</v>
      </c>
      <c r="AN21" s="5">
        <v>128.19999999999999</v>
      </c>
      <c r="AO21" s="5">
        <v>126.2</v>
      </c>
      <c r="AP21" s="5">
        <v>124.8</v>
      </c>
      <c r="AQ21" s="5">
        <v>124.5</v>
      </c>
      <c r="AR21" s="5">
        <v>123.6</v>
      </c>
      <c r="AS21" s="5">
        <v>129.5</v>
      </c>
      <c r="AT21" s="5">
        <v>130.5</v>
      </c>
      <c r="AU21" s="5">
        <v>126.8</v>
      </c>
      <c r="AV21" s="5">
        <v>126.1</v>
      </c>
      <c r="AW21" s="5">
        <v>124.6</v>
      </c>
      <c r="AX21" s="5">
        <v>124.2</v>
      </c>
      <c r="AY21" s="5">
        <v>123.7</v>
      </c>
      <c r="AZ21" s="5">
        <v>125.2</v>
      </c>
      <c r="BA21" s="5">
        <v>124.5</v>
      </c>
      <c r="BB21" s="5">
        <v>129.6</v>
      </c>
      <c r="BC21" s="5">
        <v>129.19999999999999</v>
      </c>
      <c r="BD21" s="5">
        <v>128.9</v>
      </c>
      <c r="BE21" s="5">
        <v>137.19999999999999</v>
      </c>
      <c r="BF21" s="5">
        <v>137.6</v>
      </c>
      <c r="BG21" s="5">
        <v>134.1</v>
      </c>
      <c r="BH21" s="5">
        <v>138.9</v>
      </c>
      <c r="BI21" s="5">
        <v>138.69999999999999</v>
      </c>
      <c r="BJ21" s="5">
        <v>132.6</v>
      </c>
      <c r="BK21">
        <v>133.0352</v>
      </c>
      <c r="BL21" s="6"/>
    </row>
    <row r="22" spans="1:64" x14ac:dyDescent="0.25">
      <c r="A22" s="1" t="s">
        <v>87</v>
      </c>
      <c r="B22" s="1" t="s">
        <v>88</v>
      </c>
      <c r="C22" s="5">
        <v>136.9</v>
      </c>
      <c r="D22" s="5">
        <v>132.9</v>
      </c>
      <c r="E22" s="5">
        <v>137.69999999999999</v>
      </c>
      <c r="F22" s="5">
        <v>136.19999999999999</v>
      </c>
      <c r="G22" s="5">
        <v>140.4</v>
      </c>
      <c r="H22" s="5">
        <v>137.9</v>
      </c>
      <c r="I22" s="5">
        <v>139.30000000000001</v>
      </c>
      <c r="J22" s="5">
        <v>135.80000000000001</v>
      </c>
      <c r="K22" s="5">
        <v>128.19999999999999</v>
      </c>
      <c r="L22" s="5">
        <v>126.3</v>
      </c>
      <c r="M22" s="5">
        <v>127.6</v>
      </c>
      <c r="N22" s="5">
        <v>124.3</v>
      </c>
      <c r="O22" s="5">
        <v>129.80000000000001</v>
      </c>
      <c r="P22" s="5">
        <v>127.4</v>
      </c>
      <c r="Q22" s="5">
        <v>129.30000000000001</v>
      </c>
      <c r="R22" s="5">
        <v>137</v>
      </c>
      <c r="S22" s="5">
        <v>133.19999999999999</v>
      </c>
      <c r="T22" s="5">
        <v>133.80000000000001</v>
      </c>
      <c r="U22" s="5">
        <v>139.5</v>
      </c>
      <c r="V22" s="5">
        <v>139.80000000000001</v>
      </c>
      <c r="W22" s="5">
        <v>133.5</v>
      </c>
      <c r="X22" s="5">
        <v>127.4</v>
      </c>
      <c r="Y22" s="5">
        <v>126.9</v>
      </c>
      <c r="Z22" s="5">
        <v>130.19999999999999</v>
      </c>
      <c r="AA22" s="5">
        <v>134.30000000000001</v>
      </c>
      <c r="AB22" s="5">
        <v>138.30000000000001</v>
      </c>
      <c r="AC22" s="5">
        <v>135.30000000000001</v>
      </c>
      <c r="AD22" s="5">
        <v>143.5</v>
      </c>
      <c r="AE22" s="5">
        <v>141.80000000000001</v>
      </c>
      <c r="AF22" s="5">
        <v>140.4</v>
      </c>
      <c r="AG22" s="5">
        <v>147</v>
      </c>
      <c r="AH22" s="5">
        <v>150.9</v>
      </c>
      <c r="AI22" s="5">
        <v>147.9</v>
      </c>
      <c r="AJ22" s="5">
        <v>141.69999999999999</v>
      </c>
      <c r="AK22" s="5">
        <v>136.4</v>
      </c>
      <c r="AL22" s="5">
        <v>130.4</v>
      </c>
      <c r="AM22" s="5">
        <v>137.1</v>
      </c>
      <c r="AN22" s="5">
        <v>138.30000000000001</v>
      </c>
      <c r="AO22" s="5">
        <v>134.6</v>
      </c>
      <c r="AP22" s="5">
        <v>130.6</v>
      </c>
      <c r="AQ22" s="5">
        <v>129.1</v>
      </c>
      <c r="AR22" s="5">
        <v>126.5</v>
      </c>
      <c r="AS22" s="5">
        <v>136.19999999999999</v>
      </c>
      <c r="AT22" s="5">
        <v>137.30000000000001</v>
      </c>
      <c r="AU22" s="5">
        <v>133.1</v>
      </c>
      <c r="AV22" s="5">
        <v>131.19999999999999</v>
      </c>
      <c r="AW22" s="5">
        <v>130.19999999999999</v>
      </c>
      <c r="AX22" s="5">
        <v>129.80000000000001</v>
      </c>
      <c r="AY22" s="5">
        <v>130</v>
      </c>
      <c r="AZ22" s="5">
        <v>133.9</v>
      </c>
      <c r="BA22" s="5">
        <v>134.1</v>
      </c>
      <c r="BB22" s="5">
        <v>142.4</v>
      </c>
      <c r="BC22" s="5">
        <v>141.5</v>
      </c>
      <c r="BD22" s="5">
        <v>140</v>
      </c>
      <c r="BE22" s="5">
        <v>147.19999999999999</v>
      </c>
      <c r="BF22" s="5">
        <v>150.19999999999999</v>
      </c>
      <c r="BG22" s="5">
        <v>147.69999999999999</v>
      </c>
      <c r="BH22" s="5">
        <v>147.1</v>
      </c>
      <c r="BI22" s="5">
        <v>149.30000000000001</v>
      </c>
      <c r="BJ22" s="5">
        <v>140.1</v>
      </c>
      <c r="BK22">
        <v>140.6705</v>
      </c>
      <c r="BL22" s="6"/>
    </row>
    <row r="23" spans="1:64" x14ac:dyDescent="0.25">
      <c r="A23" s="1" t="s">
        <v>89</v>
      </c>
      <c r="B23" s="1" t="s">
        <v>90</v>
      </c>
      <c r="C23" s="5">
        <v>78.5</v>
      </c>
      <c r="D23" s="5">
        <v>79.5</v>
      </c>
      <c r="E23" s="5">
        <v>78</v>
      </c>
      <c r="F23" s="5">
        <v>74.7</v>
      </c>
      <c r="G23" s="5">
        <v>86.7</v>
      </c>
      <c r="H23" s="5">
        <v>81.599999999999994</v>
      </c>
      <c r="I23" s="5">
        <v>86.1</v>
      </c>
      <c r="J23" s="5">
        <v>64.099999999999994</v>
      </c>
      <c r="K23" s="5">
        <v>81</v>
      </c>
      <c r="L23" s="5">
        <v>78.400000000000006</v>
      </c>
      <c r="M23" s="5">
        <v>77.400000000000006</v>
      </c>
      <c r="N23" s="5">
        <v>77</v>
      </c>
      <c r="O23" s="5">
        <v>76.5</v>
      </c>
      <c r="P23" s="5">
        <v>73.8</v>
      </c>
      <c r="Q23" s="5">
        <v>71.5</v>
      </c>
      <c r="R23" s="5">
        <v>71.3</v>
      </c>
      <c r="S23" s="5">
        <v>70.2</v>
      </c>
      <c r="T23" s="5">
        <v>74.900000000000006</v>
      </c>
      <c r="U23" s="5">
        <v>86.5</v>
      </c>
      <c r="V23" s="5">
        <v>83.7</v>
      </c>
      <c r="W23" s="5">
        <v>102.1</v>
      </c>
      <c r="X23" s="5">
        <v>91.1</v>
      </c>
      <c r="Y23" s="5">
        <v>86.8</v>
      </c>
      <c r="Z23" s="5">
        <v>84.7</v>
      </c>
      <c r="AA23" s="5">
        <v>87</v>
      </c>
      <c r="AB23" s="5">
        <v>86.6</v>
      </c>
      <c r="AC23" s="5">
        <v>86.2</v>
      </c>
      <c r="AD23" s="5">
        <v>85.1</v>
      </c>
      <c r="AE23" s="5">
        <v>85.2</v>
      </c>
      <c r="AF23" s="5">
        <v>81.400000000000006</v>
      </c>
      <c r="AG23" s="5">
        <v>98.6</v>
      </c>
      <c r="AH23" s="5">
        <v>91.7</v>
      </c>
      <c r="AI23" s="5">
        <v>100.5</v>
      </c>
      <c r="AJ23" s="5">
        <v>100.1</v>
      </c>
      <c r="AK23" s="5">
        <v>86.6</v>
      </c>
      <c r="AL23" s="5">
        <v>91.6</v>
      </c>
      <c r="AM23" s="5">
        <v>89.3</v>
      </c>
      <c r="AN23" s="5">
        <v>85.5</v>
      </c>
      <c r="AO23" s="5">
        <v>84.8</v>
      </c>
      <c r="AP23" s="5">
        <v>86.1</v>
      </c>
      <c r="AQ23" s="5">
        <v>89.9</v>
      </c>
      <c r="AR23" s="5">
        <v>91.3</v>
      </c>
      <c r="AS23" s="5">
        <v>94.9</v>
      </c>
      <c r="AT23" s="5">
        <v>96.8</v>
      </c>
      <c r="AU23" s="5">
        <v>91.8</v>
      </c>
      <c r="AV23" s="5">
        <v>91</v>
      </c>
      <c r="AW23" s="5">
        <v>86.9</v>
      </c>
      <c r="AX23" s="5">
        <v>83.9</v>
      </c>
      <c r="AY23" s="5">
        <v>80.900000000000006</v>
      </c>
      <c r="AZ23" s="5">
        <v>79.2</v>
      </c>
      <c r="BA23" s="5">
        <v>76.599999999999994</v>
      </c>
      <c r="BB23" s="5">
        <v>77.900000000000006</v>
      </c>
      <c r="BC23" s="5">
        <v>80.099999999999994</v>
      </c>
      <c r="BD23" s="5">
        <v>83.3</v>
      </c>
      <c r="BE23" s="5">
        <v>102.6</v>
      </c>
      <c r="BF23" s="5">
        <v>98.7</v>
      </c>
      <c r="BG23" s="5">
        <v>87.6</v>
      </c>
      <c r="BH23" s="5">
        <v>114.2</v>
      </c>
      <c r="BI23" s="5">
        <v>106.5</v>
      </c>
      <c r="BJ23" s="5">
        <v>102.4</v>
      </c>
      <c r="BK23">
        <v>101.59538999999999</v>
      </c>
      <c r="BL23" s="6"/>
    </row>
    <row r="24" spans="1:64" x14ac:dyDescent="0.25">
      <c r="A24" s="1" t="s">
        <v>91</v>
      </c>
      <c r="B24" s="1" t="s">
        <v>92</v>
      </c>
      <c r="C24" s="5">
        <v>121.4</v>
      </c>
      <c r="D24" s="5">
        <v>122.2</v>
      </c>
      <c r="E24" s="5">
        <v>122.8</v>
      </c>
      <c r="F24" s="5">
        <v>123.2</v>
      </c>
      <c r="G24" s="5">
        <v>123.5</v>
      </c>
      <c r="H24" s="5">
        <v>119.7</v>
      </c>
      <c r="I24" s="5">
        <v>125.4</v>
      </c>
      <c r="J24" s="5">
        <v>126</v>
      </c>
      <c r="K24" s="5">
        <v>126.3</v>
      </c>
      <c r="L24" s="5">
        <v>127</v>
      </c>
      <c r="M24" s="5">
        <v>128</v>
      </c>
      <c r="N24" s="5">
        <v>127.6</v>
      </c>
      <c r="O24" s="5">
        <v>127.7</v>
      </c>
      <c r="P24" s="5">
        <v>126</v>
      </c>
      <c r="Q24" s="5">
        <v>128</v>
      </c>
      <c r="R24" s="5">
        <v>128.4</v>
      </c>
      <c r="S24" s="5">
        <v>128.19999999999999</v>
      </c>
      <c r="T24" s="5">
        <v>128</v>
      </c>
      <c r="U24" s="5">
        <v>129</v>
      </c>
      <c r="V24" s="5">
        <v>128.69999999999999</v>
      </c>
      <c r="W24" s="5">
        <v>129.9</v>
      </c>
      <c r="X24" s="5">
        <v>128.9</v>
      </c>
      <c r="Y24" s="5">
        <v>128.30000000000001</v>
      </c>
      <c r="Z24" s="5">
        <v>127.9</v>
      </c>
      <c r="AA24" s="5">
        <v>128.5</v>
      </c>
      <c r="AB24" s="5">
        <v>125.8</v>
      </c>
      <c r="AC24" s="5">
        <v>127</v>
      </c>
      <c r="AD24" s="5">
        <v>127.3</v>
      </c>
      <c r="AE24" s="5">
        <v>122.7</v>
      </c>
      <c r="AF24" s="5">
        <v>125.6</v>
      </c>
      <c r="AG24" s="5">
        <v>124.8</v>
      </c>
      <c r="AH24" s="5">
        <v>126.8</v>
      </c>
      <c r="AI24" s="5">
        <v>125.4</v>
      </c>
      <c r="AJ24" s="5">
        <v>126</v>
      </c>
      <c r="AK24" s="5">
        <v>123.7</v>
      </c>
      <c r="AL24" s="5">
        <v>123.9</v>
      </c>
      <c r="AM24" s="5">
        <v>121.3</v>
      </c>
      <c r="AN24" s="5">
        <v>122.7</v>
      </c>
      <c r="AO24" s="5">
        <v>123</v>
      </c>
      <c r="AP24" s="5">
        <v>124.7</v>
      </c>
      <c r="AQ24" s="5">
        <v>123.8</v>
      </c>
      <c r="AR24" s="5">
        <v>124.4</v>
      </c>
      <c r="AS24" s="5">
        <v>124.2</v>
      </c>
      <c r="AT24" s="5">
        <v>124.3</v>
      </c>
      <c r="AU24" s="5">
        <v>123.2</v>
      </c>
      <c r="AV24" s="5">
        <v>124.7</v>
      </c>
      <c r="AW24" s="5">
        <v>124</v>
      </c>
      <c r="AX24" s="5">
        <v>125.6</v>
      </c>
      <c r="AY24" s="5">
        <v>125.6</v>
      </c>
      <c r="AZ24" s="5">
        <v>124.7</v>
      </c>
      <c r="BA24" s="5">
        <v>123.4</v>
      </c>
      <c r="BB24" s="5">
        <v>124.5</v>
      </c>
      <c r="BC24" s="5">
        <v>123.3</v>
      </c>
      <c r="BD24" s="5">
        <v>123</v>
      </c>
      <c r="BE24" s="5">
        <v>124.4</v>
      </c>
      <c r="BF24" s="5">
        <v>122.7</v>
      </c>
      <c r="BG24" s="5">
        <v>123.1</v>
      </c>
      <c r="BH24" s="5">
        <v>122.3</v>
      </c>
      <c r="BI24" s="5">
        <v>122.8</v>
      </c>
      <c r="BJ24" s="5">
        <v>122.3</v>
      </c>
      <c r="BK24">
        <v>123.21147000000001</v>
      </c>
      <c r="BL24" s="6"/>
    </row>
    <row r="25" spans="1:64" x14ac:dyDescent="0.25">
      <c r="A25" s="1" t="s">
        <v>93</v>
      </c>
      <c r="B25" s="1" t="s">
        <v>94</v>
      </c>
      <c r="C25" s="5">
        <v>128.1</v>
      </c>
      <c r="D25" s="5">
        <v>128.30000000000001</v>
      </c>
      <c r="E25" s="5">
        <v>127.6</v>
      </c>
      <c r="F25" s="5">
        <v>128.30000000000001</v>
      </c>
      <c r="G25" s="5">
        <v>127.8</v>
      </c>
      <c r="H25" s="5">
        <v>127.7</v>
      </c>
      <c r="I25" s="5">
        <v>128</v>
      </c>
      <c r="J25" s="5">
        <v>128.1</v>
      </c>
      <c r="K25" s="5">
        <v>127.8</v>
      </c>
      <c r="L25" s="5">
        <v>127.2</v>
      </c>
      <c r="M25" s="5">
        <v>127.7</v>
      </c>
      <c r="N25" s="5">
        <v>128.69999999999999</v>
      </c>
      <c r="O25" s="5">
        <v>129.1</v>
      </c>
      <c r="P25" s="5">
        <v>133.4</v>
      </c>
      <c r="Q25" s="5">
        <v>137.9</v>
      </c>
      <c r="R25" s="5">
        <v>139.6</v>
      </c>
      <c r="S25" s="5">
        <v>139</v>
      </c>
      <c r="T25" s="5">
        <v>140.5</v>
      </c>
      <c r="U25" s="5">
        <v>141.69999999999999</v>
      </c>
      <c r="V25" s="5">
        <v>141.9</v>
      </c>
      <c r="W25" s="5">
        <v>142.19999999999999</v>
      </c>
      <c r="X25" s="5">
        <v>141.9</v>
      </c>
      <c r="Y25" s="5">
        <v>143.5</v>
      </c>
      <c r="Z25" s="5">
        <v>142.6</v>
      </c>
      <c r="AA25" s="5">
        <v>141.80000000000001</v>
      </c>
      <c r="AB25" s="5">
        <v>143.6</v>
      </c>
      <c r="AC25" s="5">
        <v>143.9</v>
      </c>
      <c r="AD25" s="5">
        <v>143.6</v>
      </c>
      <c r="AE25" s="5">
        <v>145.5</v>
      </c>
      <c r="AF25" s="5">
        <v>143.9</v>
      </c>
      <c r="AG25" s="5">
        <v>143.9</v>
      </c>
      <c r="AH25" s="5">
        <v>142.1</v>
      </c>
      <c r="AI25" s="5">
        <v>144</v>
      </c>
      <c r="AJ25" s="5">
        <v>145.4</v>
      </c>
      <c r="AK25" s="5">
        <v>144.6</v>
      </c>
      <c r="AL25" s="5">
        <v>142.5</v>
      </c>
      <c r="AM25" s="5">
        <v>142.4</v>
      </c>
      <c r="AN25" s="5">
        <v>140.80000000000001</v>
      </c>
      <c r="AO25" s="5">
        <v>140.80000000000001</v>
      </c>
      <c r="AP25" s="5">
        <v>142.4</v>
      </c>
      <c r="AQ25" s="5">
        <v>141.9</v>
      </c>
      <c r="AR25" s="5">
        <v>142.4</v>
      </c>
      <c r="AS25" s="5">
        <v>141.69999999999999</v>
      </c>
      <c r="AT25" s="5">
        <v>142.5</v>
      </c>
      <c r="AU25" s="5">
        <v>141.19999999999999</v>
      </c>
      <c r="AV25" s="5">
        <v>142.5</v>
      </c>
      <c r="AW25" s="5">
        <v>142.69999999999999</v>
      </c>
      <c r="AX25" s="5">
        <v>141.6</v>
      </c>
      <c r="AY25" s="5">
        <v>141.5</v>
      </c>
      <c r="AZ25" s="5">
        <v>144.5</v>
      </c>
      <c r="BA25" s="5">
        <v>145.69999999999999</v>
      </c>
      <c r="BB25" s="5">
        <v>146.6</v>
      </c>
      <c r="BC25" s="5">
        <v>146.69999999999999</v>
      </c>
      <c r="BD25" s="5">
        <v>149.19999999999999</v>
      </c>
      <c r="BE25" s="5">
        <v>148.6</v>
      </c>
      <c r="BF25" s="5">
        <v>149</v>
      </c>
      <c r="BG25" s="5">
        <v>146.69999999999999</v>
      </c>
      <c r="BH25" s="5">
        <v>147.4</v>
      </c>
      <c r="BI25" s="5">
        <v>145.6</v>
      </c>
      <c r="BJ25" s="5">
        <v>147.4</v>
      </c>
      <c r="BK25">
        <v>148.40072000000001</v>
      </c>
      <c r="BL25" s="6"/>
    </row>
    <row r="26" spans="1:64" x14ac:dyDescent="0.25">
      <c r="A26" s="1" t="s">
        <v>95</v>
      </c>
      <c r="B26" s="1" t="s">
        <v>96</v>
      </c>
      <c r="C26" s="5">
        <v>121.3</v>
      </c>
      <c r="D26" s="5">
        <v>121.6</v>
      </c>
      <c r="E26" s="5">
        <v>122.9</v>
      </c>
      <c r="F26" s="5">
        <v>123.3</v>
      </c>
      <c r="G26" s="5">
        <v>122.9</v>
      </c>
      <c r="H26" s="5">
        <v>124</v>
      </c>
      <c r="I26" s="5">
        <v>124.7</v>
      </c>
      <c r="J26" s="5">
        <v>125.4</v>
      </c>
      <c r="K26" s="5">
        <v>125.4</v>
      </c>
      <c r="L26" s="5">
        <v>123.6</v>
      </c>
      <c r="M26" s="5">
        <v>125.4</v>
      </c>
      <c r="N26" s="5">
        <v>125.6</v>
      </c>
      <c r="O26" s="5">
        <v>125.6</v>
      </c>
      <c r="P26" s="5">
        <v>125.5</v>
      </c>
      <c r="Q26" s="5">
        <v>125.7</v>
      </c>
      <c r="R26" s="5">
        <v>126.2</v>
      </c>
      <c r="S26" s="5">
        <v>126</v>
      </c>
      <c r="T26" s="5">
        <v>126.4</v>
      </c>
      <c r="U26" s="5">
        <v>127</v>
      </c>
      <c r="V26" s="5">
        <v>126.5</v>
      </c>
      <c r="W26" s="5">
        <v>128.4</v>
      </c>
      <c r="X26" s="5">
        <v>128.30000000000001</v>
      </c>
      <c r="Y26" s="5">
        <v>128.1</v>
      </c>
      <c r="Z26" s="5">
        <v>127.7</v>
      </c>
      <c r="AA26" s="5">
        <v>128.19999999999999</v>
      </c>
      <c r="AB26" s="5">
        <v>128.4</v>
      </c>
      <c r="AC26" s="5">
        <v>129.5</v>
      </c>
      <c r="AD26" s="5">
        <v>130.30000000000001</v>
      </c>
      <c r="AE26" s="5">
        <v>130.19999999999999</v>
      </c>
      <c r="AF26" s="5">
        <v>130.4</v>
      </c>
      <c r="AG26" s="5">
        <v>128.9</v>
      </c>
      <c r="AH26" s="5">
        <v>130</v>
      </c>
      <c r="AI26" s="5">
        <v>129.80000000000001</v>
      </c>
      <c r="AJ26" s="5">
        <v>129.6</v>
      </c>
      <c r="AK26" s="5">
        <v>129.19999999999999</v>
      </c>
      <c r="AL26" s="5">
        <v>130.1</v>
      </c>
      <c r="AM26" s="5">
        <v>130.4</v>
      </c>
      <c r="AN26" s="5">
        <v>130.9</v>
      </c>
      <c r="AO26" s="5">
        <v>130.30000000000001</v>
      </c>
      <c r="AP26" s="5">
        <v>129.5</v>
      </c>
      <c r="AQ26" s="5">
        <v>129.1</v>
      </c>
      <c r="AR26" s="5">
        <v>130.80000000000001</v>
      </c>
      <c r="AS26" s="5">
        <v>130.5</v>
      </c>
      <c r="AT26" s="5">
        <v>129.69999999999999</v>
      </c>
      <c r="AU26" s="5">
        <v>129.5</v>
      </c>
      <c r="AV26" s="5">
        <v>128.4</v>
      </c>
      <c r="AW26" s="5">
        <v>129.69999999999999</v>
      </c>
      <c r="AX26" s="5">
        <v>123.3</v>
      </c>
      <c r="AY26" s="5">
        <v>129.19999999999999</v>
      </c>
      <c r="AZ26" s="5">
        <v>129.19999999999999</v>
      </c>
      <c r="BA26" s="5">
        <v>129.4</v>
      </c>
      <c r="BB26" s="5">
        <v>130.19999999999999</v>
      </c>
      <c r="BC26" s="5">
        <v>130</v>
      </c>
      <c r="BD26" s="5">
        <v>129.19999999999999</v>
      </c>
      <c r="BE26" s="5">
        <v>130.1</v>
      </c>
      <c r="BF26" s="5">
        <v>130.69999999999999</v>
      </c>
      <c r="BG26" s="5">
        <v>131.30000000000001</v>
      </c>
      <c r="BH26" s="5">
        <v>129.69999999999999</v>
      </c>
      <c r="BI26" s="5">
        <v>131.80000000000001</v>
      </c>
      <c r="BJ26" s="5">
        <v>131</v>
      </c>
      <c r="BK26">
        <v>131.00435999999999</v>
      </c>
      <c r="BL26" s="6"/>
    </row>
    <row r="27" spans="1:64" x14ac:dyDescent="0.25">
      <c r="A27" s="1" t="s">
        <v>97</v>
      </c>
      <c r="B27" s="1" t="s">
        <v>98</v>
      </c>
      <c r="C27" s="5">
        <v>134</v>
      </c>
      <c r="D27" s="5">
        <v>132.4</v>
      </c>
      <c r="E27" s="5">
        <v>138.19999999999999</v>
      </c>
      <c r="F27" s="5">
        <v>141.6</v>
      </c>
      <c r="G27" s="5">
        <v>142.6</v>
      </c>
      <c r="H27" s="5">
        <v>145.4</v>
      </c>
      <c r="I27" s="5">
        <v>145.5</v>
      </c>
      <c r="J27" s="5">
        <v>146.5</v>
      </c>
      <c r="K27" s="5">
        <v>145.6</v>
      </c>
      <c r="L27" s="5">
        <v>145.9</v>
      </c>
      <c r="M27" s="5">
        <v>147.80000000000001</v>
      </c>
      <c r="N27" s="5">
        <v>147.9</v>
      </c>
      <c r="O27" s="5">
        <v>150.80000000000001</v>
      </c>
      <c r="P27" s="5">
        <v>149.5</v>
      </c>
      <c r="Q27" s="5">
        <v>151.19999999999999</v>
      </c>
      <c r="R27" s="5">
        <v>148.5</v>
      </c>
      <c r="S27" s="5">
        <v>148.9</v>
      </c>
      <c r="T27" s="5">
        <v>146.9</v>
      </c>
      <c r="U27" s="5">
        <v>148.19999999999999</v>
      </c>
      <c r="V27" s="5">
        <v>147.80000000000001</v>
      </c>
      <c r="W27" s="5">
        <v>147.1</v>
      </c>
      <c r="X27" s="5">
        <v>147.6</v>
      </c>
      <c r="Y27" s="5">
        <v>145.5</v>
      </c>
      <c r="Z27" s="5">
        <v>146.80000000000001</v>
      </c>
      <c r="AA27" s="5">
        <v>146.1</v>
      </c>
      <c r="AB27" s="5">
        <v>146.69999999999999</v>
      </c>
      <c r="AC27" s="5">
        <v>147.5</v>
      </c>
      <c r="AD27" s="5">
        <v>146.4</v>
      </c>
      <c r="AE27" s="5">
        <v>143.4</v>
      </c>
      <c r="AF27" s="5">
        <v>147.6</v>
      </c>
      <c r="AG27" s="5">
        <v>147</v>
      </c>
      <c r="AH27" s="5">
        <v>139.1</v>
      </c>
      <c r="AI27" s="5">
        <v>140.9</v>
      </c>
      <c r="AJ27" s="5">
        <v>141</v>
      </c>
      <c r="AK27" s="5">
        <v>141</v>
      </c>
      <c r="AL27" s="5">
        <v>139.9</v>
      </c>
      <c r="AM27" s="5">
        <v>138.19999999999999</v>
      </c>
      <c r="AN27" s="5">
        <v>137</v>
      </c>
      <c r="AO27" s="5">
        <v>135.19999999999999</v>
      </c>
      <c r="AP27" s="5">
        <v>132.4</v>
      </c>
      <c r="AQ27" s="5">
        <v>133.80000000000001</v>
      </c>
      <c r="AR27" s="5">
        <v>135.80000000000001</v>
      </c>
      <c r="AS27" s="5">
        <v>135.4</v>
      </c>
      <c r="AT27" s="5">
        <v>134.6</v>
      </c>
      <c r="AU27" s="5">
        <v>138.4</v>
      </c>
      <c r="AV27" s="5">
        <v>134</v>
      </c>
      <c r="AW27" s="5">
        <v>133.80000000000001</v>
      </c>
      <c r="AX27" s="5">
        <v>133.69999999999999</v>
      </c>
      <c r="AY27" s="5">
        <v>134.4</v>
      </c>
      <c r="AZ27" s="5">
        <v>133.9</v>
      </c>
      <c r="BA27" s="5">
        <v>136.5</v>
      </c>
      <c r="BB27" s="5">
        <v>134.30000000000001</v>
      </c>
      <c r="BC27" s="5">
        <v>137.1</v>
      </c>
      <c r="BD27" s="5">
        <v>134.1</v>
      </c>
      <c r="BE27" s="5">
        <v>132.19999999999999</v>
      </c>
      <c r="BF27" s="5">
        <v>134.19999999999999</v>
      </c>
      <c r="BG27" s="5">
        <v>136.1</v>
      </c>
      <c r="BH27" s="5">
        <v>134.80000000000001</v>
      </c>
      <c r="BI27" s="5">
        <v>134.9</v>
      </c>
      <c r="BJ27" s="5">
        <v>131.6</v>
      </c>
      <c r="BK27">
        <v>129.06173999999999</v>
      </c>
      <c r="BL27" s="6"/>
    </row>
    <row r="28" spans="1:64" x14ac:dyDescent="0.25">
      <c r="A28" s="1" t="s">
        <v>99</v>
      </c>
      <c r="B28" s="1" t="s">
        <v>100</v>
      </c>
      <c r="C28" s="5">
        <v>115.7</v>
      </c>
      <c r="D28" s="5">
        <v>114</v>
      </c>
      <c r="E28" s="5">
        <v>117.2</v>
      </c>
      <c r="F28" s="5">
        <v>127.3</v>
      </c>
      <c r="G28" s="5">
        <v>132.19999999999999</v>
      </c>
      <c r="H28" s="5">
        <v>136.9</v>
      </c>
      <c r="I28" s="5">
        <v>138.1</v>
      </c>
      <c r="J28" s="5">
        <v>139.80000000000001</v>
      </c>
      <c r="K28" s="5">
        <v>141.9</v>
      </c>
      <c r="L28" s="5">
        <v>142.19999999999999</v>
      </c>
      <c r="M28" s="5">
        <v>142.19999999999999</v>
      </c>
      <c r="N28" s="5">
        <v>138.80000000000001</v>
      </c>
      <c r="O28" s="5">
        <v>142.1</v>
      </c>
      <c r="P28" s="5">
        <v>145.6</v>
      </c>
      <c r="Q28" s="5">
        <v>144.80000000000001</v>
      </c>
      <c r="R28" s="5">
        <v>141.9</v>
      </c>
      <c r="S28" s="5">
        <v>143.80000000000001</v>
      </c>
      <c r="T28" s="5">
        <v>141.80000000000001</v>
      </c>
      <c r="U28" s="5">
        <v>143.6</v>
      </c>
      <c r="V28" s="5">
        <v>141.1</v>
      </c>
      <c r="W28" s="5">
        <v>143.69999999999999</v>
      </c>
      <c r="X28" s="5">
        <v>141.80000000000001</v>
      </c>
      <c r="Y28" s="5">
        <v>138.30000000000001</v>
      </c>
      <c r="Z28" s="5">
        <v>141.4</v>
      </c>
      <c r="AA28" s="5">
        <v>139.4</v>
      </c>
      <c r="AB28" s="5">
        <v>138.1</v>
      </c>
      <c r="AC28" s="5">
        <v>140.80000000000001</v>
      </c>
      <c r="AD28" s="5">
        <v>138.9</v>
      </c>
      <c r="AE28" s="5">
        <v>135.19999999999999</v>
      </c>
      <c r="AF28" s="5">
        <v>133.80000000000001</v>
      </c>
      <c r="AG28" s="5">
        <v>134.6</v>
      </c>
      <c r="AH28" s="5">
        <v>130.4</v>
      </c>
      <c r="AI28" s="5">
        <v>133.19999999999999</v>
      </c>
      <c r="AJ28" s="5">
        <v>131</v>
      </c>
      <c r="AK28" s="5">
        <v>130</v>
      </c>
      <c r="AL28" s="5">
        <v>131.5</v>
      </c>
      <c r="AM28" s="5">
        <v>129.4</v>
      </c>
      <c r="AN28" s="5">
        <v>130.69999999999999</v>
      </c>
      <c r="AO28" s="5">
        <v>129</v>
      </c>
      <c r="AP28" s="5">
        <v>132.30000000000001</v>
      </c>
      <c r="AQ28" s="5">
        <v>132.19999999999999</v>
      </c>
      <c r="AR28" s="5">
        <v>132.5</v>
      </c>
      <c r="AS28" s="5">
        <v>137.6</v>
      </c>
      <c r="AT28" s="5">
        <v>137.30000000000001</v>
      </c>
      <c r="AU28" s="5">
        <v>139.19999999999999</v>
      </c>
      <c r="AV28" s="5">
        <v>139.30000000000001</v>
      </c>
      <c r="AW28" s="5">
        <v>135.80000000000001</v>
      </c>
      <c r="AX28" s="5">
        <v>139.19999999999999</v>
      </c>
      <c r="AY28" s="5">
        <v>136.80000000000001</v>
      </c>
      <c r="AZ28" s="5">
        <v>142.5</v>
      </c>
      <c r="BA28" s="5">
        <v>143.69999999999999</v>
      </c>
      <c r="BB28" s="5">
        <v>144.69999999999999</v>
      </c>
      <c r="BC28" s="5">
        <v>146</v>
      </c>
      <c r="BD28" s="5">
        <v>144.9</v>
      </c>
      <c r="BE28" s="5">
        <v>141.69999999999999</v>
      </c>
      <c r="BF28" s="5">
        <v>143.19999999999999</v>
      </c>
      <c r="BG28" s="5">
        <v>145</v>
      </c>
      <c r="BH28" s="5">
        <v>142.4</v>
      </c>
      <c r="BI28" s="5">
        <v>140.30000000000001</v>
      </c>
      <c r="BJ28" s="5">
        <v>143.6</v>
      </c>
      <c r="BK28">
        <v>139.58014</v>
      </c>
      <c r="BL28" s="6"/>
    </row>
    <row r="29" spans="1:64" x14ac:dyDescent="0.25">
      <c r="A29" s="1" t="s">
        <v>101</v>
      </c>
      <c r="B29" s="1" t="s">
        <v>102</v>
      </c>
      <c r="C29" s="5">
        <v>115.9</v>
      </c>
      <c r="D29" s="5">
        <v>113.8</v>
      </c>
      <c r="E29" s="5">
        <v>117.5</v>
      </c>
      <c r="F29" s="5">
        <v>129.30000000000001</v>
      </c>
      <c r="G29" s="5">
        <v>135</v>
      </c>
      <c r="H29" s="5">
        <v>140.30000000000001</v>
      </c>
      <c r="I29" s="5">
        <v>141.69999999999999</v>
      </c>
      <c r="J29" s="5">
        <v>143.69999999999999</v>
      </c>
      <c r="K29" s="5">
        <v>145.5</v>
      </c>
      <c r="L29" s="5">
        <v>145.69999999999999</v>
      </c>
      <c r="M29" s="5">
        <v>145.69999999999999</v>
      </c>
      <c r="N29" s="5">
        <v>141.80000000000001</v>
      </c>
      <c r="O29" s="5">
        <v>145.4</v>
      </c>
      <c r="P29" s="5">
        <v>149.5</v>
      </c>
      <c r="Q29" s="5">
        <v>148.19999999999999</v>
      </c>
      <c r="R29" s="5">
        <v>144.6</v>
      </c>
      <c r="S29" s="5">
        <v>147</v>
      </c>
      <c r="T29" s="5">
        <v>144.4</v>
      </c>
      <c r="U29" s="5">
        <v>146.80000000000001</v>
      </c>
      <c r="V29" s="5">
        <v>143.6</v>
      </c>
      <c r="W29" s="5">
        <v>146.9</v>
      </c>
      <c r="X29" s="5">
        <v>145.6</v>
      </c>
      <c r="Y29" s="5">
        <v>141</v>
      </c>
      <c r="Z29" s="5">
        <v>144</v>
      </c>
      <c r="AA29" s="5">
        <v>142.4</v>
      </c>
      <c r="AB29" s="5">
        <v>141.1</v>
      </c>
      <c r="AC29" s="5">
        <v>144.4</v>
      </c>
      <c r="AD29" s="5">
        <v>141.19999999999999</v>
      </c>
      <c r="AE29" s="5">
        <v>136.5</v>
      </c>
      <c r="AF29" s="5">
        <v>134.69999999999999</v>
      </c>
      <c r="AG29" s="5">
        <v>135.69999999999999</v>
      </c>
      <c r="AH29" s="5">
        <v>130.30000000000001</v>
      </c>
      <c r="AI29" s="5">
        <v>133.9</v>
      </c>
      <c r="AJ29" s="5">
        <v>132.19999999999999</v>
      </c>
      <c r="AK29" s="5">
        <v>131.1</v>
      </c>
      <c r="AL29" s="5">
        <v>133</v>
      </c>
      <c r="AM29" s="5">
        <v>129</v>
      </c>
      <c r="AN29" s="5">
        <v>131.4</v>
      </c>
      <c r="AO29" s="5">
        <v>129.30000000000001</v>
      </c>
      <c r="AP29" s="5">
        <v>133.1</v>
      </c>
      <c r="AQ29" s="5">
        <v>133.1</v>
      </c>
      <c r="AR29" s="5">
        <v>133.5</v>
      </c>
      <c r="AS29" s="5">
        <v>139.69999999999999</v>
      </c>
      <c r="AT29" s="5">
        <v>139</v>
      </c>
      <c r="AU29" s="5">
        <v>141.30000000000001</v>
      </c>
      <c r="AV29" s="5">
        <v>141.5</v>
      </c>
      <c r="AW29" s="5">
        <v>137.1</v>
      </c>
      <c r="AX29" s="5">
        <v>141.5</v>
      </c>
      <c r="AY29" s="5">
        <v>138.5</v>
      </c>
      <c r="AZ29" s="5">
        <v>145.19999999999999</v>
      </c>
      <c r="BA29" s="5">
        <v>146.69999999999999</v>
      </c>
      <c r="BB29" s="5">
        <v>147.30000000000001</v>
      </c>
      <c r="BC29" s="5">
        <v>148.80000000000001</v>
      </c>
      <c r="BD29" s="5">
        <v>147.80000000000001</v>
      </c>
      <c r="BE29" s="5">
        <v>144.19999999999999</v>
      </c>
      <c r="BF29" s="5">
        <v>144.4</v>
      </c>
      <c r="BG29" s="5">
        <v>147.5</v>
      </c>
      <c r="BH29" s="5">
        <v>144.19999999999999</v>
      </c>
      <c r="BI29" s="5">
        <v>142.69999999999999</v>
      </c>
      <c r="BJ29" s="5">
        <v>146.1</v>
      </c>
      <c r="BK29">
        <v>141.14121</v>
      </c>
      <c r="BL29" s="6"/>
    </row>
    <row r="30" spans="1:64" x14ac:dyDescent="0.25">
      <c r="A30" s="1" t="s">
        <v>103</v>
      </c>
      <c r="B30" s="1" t="s">
        <v>104</v>
      </c>
      <c r="C30" s="5">
        <v>110.5</v>
      </c>
      <c r="D30" s="5">
        <v>110.5</v>
      </c>
      <c r="E30" s="5">
        <v>110.5</v>
      </c>
      <c r="F30" s="5">
        <v>110.5</v>
      </c>
      <c r="G30" s="5">
        <v>110.5</v>
      </c>
      <c r="H30" s="5">
        <v>110.5</v>
      </c>
      <c r="I30" s="5">
        <v>110.5</v>
      </c>
      <c r="J30" s="5">
        <v>110.5</v>
      </c>
      <c r="K30" s="5">
        <v>115.3</v>
      </c>
      <c r="L30" s="5">
        <v>116</v>
      </c>
      <c r="M30" s="5">
        <v>116</v>
      </c>
      <c r="N30" s="5">
        <v>116</v>
      </c>
      <c r="O30" s="5">
        <v>116.9</v>
      </c>
      <c r="P30" s="5">
        <v>117.4</v>
      </c>
      <c r="Q30" s="5">
        <v>118.2</v>
      </c>
      <c r="R30" s="5">
        <v>118.1</v>
      </c>
      <c r="S30" s="5">
        <v>118.1</v>
      </c>
      <c r="T30" s="5">
        <v>118.1</v>
      </c>
      <c r="U30" s="5">
        <v>118.1</v>
      </c>
      <c r="V30" s="5">
        <v>118.1</v>
      </c>
      <c r="W30" s="5">
        <v>118.1</v>
      </c>
      <c r="X30" s="5">
        <v>114.4</v>
      </c>
      <c r="Y30" s="5">
        <v>114.4</v>
      </c>
      <c r="Z30" s="5">
        <v>118.2</v>
      </c>
      <c r="AA30" s="5">
        <v>114.4</v>
      </c>
      <c r="AB30" s="5">
        <v>112.9</v>
      </c>
      <c r="AC30" s="5">
        <v>112.9</v>
      </c>
      <c r="AD30" s="5">
        <v>116.5</v>
      </c>
      <c r="AE30" s="5">
        <v>116.5</v>
      </c>
      <c r="AF30" s="5">
        <v>116.5</v>
      </c>
      <c r="AG30" s="5">
        <v>116.5</v>
      </c>
      <c r="AH30" s="5">
        <v>116.5</v>
      </c>
      <c r="AI30" s="5">
        <v>116.5</v>
      </c>
      <c r="AJ30" s="5">
        <v>112</v>
      </c>
      <c r="AK30" s="5">
        <v>111.9</v>
      </c>
      <c r="AL30" s="5">
        <v>112</v>
      </c>
      <c r="AM30" s="5">
        <v>117.7</v>
      </c>
      <c r="AN30" s="5">
        <v>113.9</v>
      </c>
      <c r="AO30" s="5">
        <v>114</v>
      </c>
      <c r="AP30" s="5">
        <v>114.6</v>
      </c>
      <c r="AQ30" s="5">
        <v>114.6</v>
      </c>
      <c r="AR30" s="5">
        <v>114.7</v>
      </c>
      <c r="AS30" s="5">
        <v>115</v>
      </c>
      <c r="AT30" s="5">
        <v>116.6</v>
      </c>
      <c r="AU30" s="5">
        <v>116.6</v>
      </c>
      <c r="AV30" s="5">
        <v>116.5</v>
      </c>
      <c r="AW30" s="5">
        <v>116.6</v>
      </c>
      <c r="AX30" s="5">
        <v>115.6</v>
      </c>
      <c r="AY30" s="5">
        <v>115.6</v>
      </c>
      <c r="AZ30" s="5">
        <v>116.3</v>
      </c>
      <c r="BA30" s="5">
        <v>116.1</v>
      </c>
      <c r="BB30" s="5">
        <v>119.4</v>
      </c>
      <c r="BC30" s="5">
        <v>120.3</v>
      </c>
      <c r="BD30" s="5">
        <v>118.1</v>
      </c>
      <c r="BE30" s="5">
        <v>116.9</v>
      </c>
      <c r="BF30" s="5">
        <v>125.1</v>
      </c>
      <c r="BG30" s="5">
        <v>120.5</v>
      </c>
      <c r="BH30" s="5">
        <v>121</v>
      </c>
      <c r="BI30" s="5">
        <v>115.1</v>
      </c>
      <c r="BJ30" s="5">
        <v>119</v>
      </c>
      <c r="BK30">
        <v>119.07832000000001</v>
      </c>
      <c r="BL30" s="6"/>
    </row>
    <row r="31" spans="1:64" x14ac:dyDescent="0.25">
      <c r="A31" s="1" t="s">
        <v>105</v>
      </c>
      <c r="B31" s="1" t="s">
        <v>106</v>
      </c>
      <c r="C31" s="5">
        <v>127.4</v>
      </c>
      <c r="D31" s="5">
        <v>131.1</v>
      </c>
      <c r="E31" s="5">
        <v>131.6</v>
      </c>
      <c r="F31" s="5">
        <v>131.6</v>
      </c>
      <c r="G31" s="5">
        <v>132.6</v>
      </c>
      <c r="H31" s="5">
        <v>137.4</v>
      </c>
      <c r="I31" s="5">
        <v>137.4</v>
      </c>
      <c r="J31" s="5">
        <v>137.4</v>
      </c>
      <c r="K31" s="5">
        <v>137.4</v>
      </c>
      <c r="L31" s="5">
        <v>136.9</v>
      </c>
      <c r="M31" s="5">
        <v>136.9</v>
      </c>
      <c r="N31" s="5">
        <v>136.9</v>
      </c>
      <c r="O31" s="5">
        <v>138.69999999999999</v>
      </c>
      <c r="P31" s="5">
        <v>144.5</v>
      </c>
      <c r="Q31" s="5">
        <v>144.80000000000001</v>
      </c>
      <c r="R31" s="5">
        <v>144.6</v>
      </c>
      <c r="S31" s="5">
        <v>144.6</v>
      </c>
      <c r="T31" s="5">
        <v>144.6</v>
      </c>
      <c r="U31" s="5">
        <v>145.1</v>
      </c>
      <c r="V31" s="5">
        <v>145.1</v>
      </c>
      <c r="W31" s="5">
        <v>145.1</v>
      </c>
      <c r="X31" s="5">
        <v>142.69999999999999</v>
      </c>
      <c r="Y31" s="5">
        <v>145</v>
      </c>
      <c r="Z31" s="5">
        <v>144.5</v>
      </c>
      <c r="AA31" s="5">
        <v>144.5</v>
      </c>
      <c r="AB31" s="5">
        <v>145</v>
      </c>
      <c r="AC31" s="5">
        <v>145.4</v>
      </c>
      <c r="AD31" s="5">
        <v>145.30000000000001</v>
      </c>
      <c r="AE31" s="5">
        <v>146.69999999999999</v>
      </c>
      <c r="AF31" s="5">
        <v>147.69999999999999</v>
      </c>
      <c r="AG31" s="5">
        <v>147.69999999999999</v>
      </c>
      <c r="AH31" s="5">
        <v>147.69999999999999</v>
      </c>
      <c r="AI31" s="5">
        <v>147.69999999999999</v>
      </c>
      <c r="AJ31" s="5">
        <v>147.69999999999999</v>
      </c>
      <c r="AK31" s="5">
        <v>145.9</v>
      </c>
      <c r="AL31" s="5">
        <v>143.19999999999999</v>
      </c>
      <c r="AM31" s="5">
        <v>145.80000000000001</v>
      </c>
      <c r="AN31" s="5">
        <v>145.69999999999999</v>
      </c>
      <c r="AO31" s="5">
        <v>145.6</v>
      </c>
      <c r="AP31" s="5">
        <v>145.6</v>
      </c>
      <c r="AQ31" s="5">
        <v>140.9</v>
      </c>
      <c r="AR31" s="5">
        <v>140.9</v>
      </c>
      <c r="AS31" s="5">
        <v>141.6</v>
      </c>
      <c r="AT31" s="5">
        <v>141.6</v>
      </c>
      <c r="AU31" s="5">
        <v>141.6</v>
      </c>
      <c r="AV31" s="5">
        <v>141.19999999999999</v>
      </c>
      <c r="AW31" s="5">
        <v>141.19999999999999</v>
      </c>
      <c r="AX31" s="5">
        <v>143.19999999999999</v>
      </c>
      <c r="AY31" s="5">
        <v>144.30000000000001</v>
      </c>
      <c r="AZ31" s="5">
        <v>144.19999999999999</v>
      </c>
      <c r="BA31" s="5">
        <v>144.19999999999999</v>
      </c>
      <c r="BB31" s="5">
        <v>145.1</v>
      </c>
      <c r="BC31" s="5">
        <v>145.1</v>
      </c>
      <c r="BD31" s="5">
        <v>145.30000000000001</v>
      </c>
      <c r="BE31" s="5">
        <v>145.30000000000001</v>
      </c>
      <c r="BF31" s="5">
        <v>145.30000000000001</v>
      </c>
      <c r="BG31" s="5">
        <v>143.9</v>
      </c>
      <c r="BH31" s="5">
        <v>143.9</v>
      </c>
      <c r="BI31" s="5">
        <v>146.1</v>
      </c>
      <c r="BJ31" s="5">
        <v>146.19999999999999</v>
      </c>
      <c r="BK31">
        <v>146.2423</v>
      </c>
      <c r="BL31" s="6"/>
    </row>
    <row r="32" spans="1:64" x14ac:dyDescent="0.25">
      <c r="A32" s="1" t="s">
        <v>107</v>
      </c>
      <c r="B32" s="1" t="s">
        <v>108</v>
      </c>
      <c r="C32" s="5">
        <v>140.9</v>
      </c>
      <c r="D32" s="5">
        <v>139.30000000000001</v>
      </c>
      <c r="E32" s="5">
        <v>146.4</v>
      </c>
      <c r="F32" s="5">
        <v>146.4</v>
      </c>
      <c r="G32" s="5">
        <v>145.5</v>
      </c>
      <c r="H32" s="5">
        <v>147.19999999999999</v>
      </c>
      <c r="I32" s="5">
        <v>146.9</v>
      </c>
      <c r="J32" s="5">
        <v>147.4</v>
      </c>
      <c r="K32" s="5">
        <v>145.1</v>
      </c>
      <c r="L32" s="5">
        <v>145.5</v>
      </c>
      <c r="M32" s="5">
        <v>148.19999999999999</v>
      </c>
      <c r="N32" s="5">
        <v>150.1</v>
      </c>
      <c r="O32" s="5">
        <v>152.6</v>
      </c>
      <c r="P32" s="5">
        <v>149.1</v>
      </c>
      <c r="Q32" s="5">
        <v>152</v>
      </c>
      <c r="R32" s="5">
        <v>149.4</v>
      </c>
      <c r="S32" s="5">
        <v>149.19999999999999</v>
      </c>
      <c r="T32" s="5">
        <v>147.1</v>
      </c>
      <c r="U32" s="5">
        <v>148.1</v>
      </c>
      <c r="V32" s="5">
        <v>148.80000000000001</v>
      </c>
      <c r="W32" s="5">
        <v>146.6</v>
      </c>
      <c r="X32" s="5">
        <v>148.1</v>
      </c>
      <c r="Y32" s="5">
        <v>146.69999999999999</v>
      </c>
      <c r="Z32" s="5">
        <v>147.19999999999999</v>
      </c>
      <c r="AA32" s="5">
        <v>147.1</v>
      </c>
      <c r="AB32" s="5">
        <v>148.80000000000001</v>
      </c>
      <c r="AC32" s="5">
        <v>148.6</v>
      </c>
      <c r="AD32" s="5">
        <v>147.80000000000001</v>
      </c>
      <c r="AE32" s="5">
        <v>145.30000000000001</v>
      </c>
      <c r="AF32" s="5">
        <v>152.5</v>
      </c>
      <c r="AG32" s="5">
        <v>151.1</v>
      </c>
      <c r="AH32" s="5">
        <v>141.4</v>
      </c>
      <c r="AI32" s="5">
        <v>142.5</v>
      </c>
      <c r="AJ32" s="5">
        <v>143.9</v>
      </c>
      <c r="AK32" s="5">
        <v>144.5</v>
      </c>
      <c r="AL32" s="5">
        <v>142</v>
      </c>
      <c r="AM32" s="5">
        <v>140.6</v>
      </c>
      <c r="AN32" s="5">
        <v>137.9</v>
      </c>
      <c r="AO32" s="5">
        <v>136</v>
      </c>
      <c r="AP32" s="5">
        <v>129.80000000000001</v>
      </c>
      <c r="AQ32" s="5">
        <v>132.1</v>
      </c>
      <c r="AR32" s="5">
        <v>135.1</v>
      </c>
      <c r="AS32" s="5">
        <v>131.5</v>
      </c>
      <c r="AT32" s="5">
        <v>130.4</v>
      </c>
      <c r="AU32" s="5">
        <v>135.19999999999999</v>
      </c>
      <c r="AV32" s="5">
        <v>128.30000000000001</v>
      </c>
      <c r="AW32" s="5">
        <v>130</v>
      </c>
      <c r="AX32" s="5">
        <v>127.9</v>
      </c>
      <c r="AY32" s="5">
        <v>130.4</v>
      </c>
      <c r="AZ32" s="5">
        <v>126.9</v>
      </c>
      <c r="BA32" s="5">
        <v>130.19999999999999</v>
      </c>
      <c r="BB32" s="5">
        <v>126.4</v>
      </c>
      <c r="BC32" s="5">
        <v>129.9</v>
      </c>
      <c r="BD32" s="5">
        <v>126</v>
      </c>
      <c r="BE32" s="5">
        <v>124.8</v>
      </c>
      <c r="BF32" s="5">
        <v>127.1</v>
      </c>
      <c r="BG32" s="5">
        <v>129</v>
      </c>
      <c r="BH32" s="5">
        <v>128.30000000000001</v>
      </c>
      <c r="BI32" s="5">
        <v>129.4</v>
      </c>
      <c r="BJ32" s="5">
        <v>123</v>
      </c>
      <c r="BK32">
        <v>121.26721999999999</v>
      </c>
      <c r="BL32" s="6"/>
    </row>
    <row r="33" spans="1:64" x14ac:dyDescent="0.25">
      <c r="A33" s="1" t="s">
        <v>43</v>
      </c>
      <c r="B33" s="1" t="s">
        <v>44</v>
      </c>
      <c r="C33" s="5">
        <v>119</v>
      </c>
      <c r="D33" s="5">
        <v>118.6</v>
      </c>
      <c r="E33" s="5">
        <v>118.9</v>
      </c>
      <c r="F33" s="5">
        <v>119.3</v>
      </c>
      <c r="G33" s="5">
        <v>119.7</v>
      </c>
      <c r="H33" s="5">
        <v>120.3</v>
      </c>
      <c r="I33" s="5">
        <v>121.1</v>
      </c>
      <c r="J33" s="5">
        <v>121.3</v>
      </c>
      <c r="K33" s="5">
        <v>120.9</v>
      </c>
      <c r="L33" s="5">
        <v>120.9</v>
      </c>
      <c r="M33" s="5">
        <v>121.3</v>
      </c>
      <c r="N33" s="5">
        <v>121.8</v>
      </c>
      <c r="O33" s="5">
        <v>121.9</v>
      </c>
      <c r="P33" s="5">
        <v>124.3</v>
      </c>
      <c r="Q33" s="5">
        <v>125.9</v>
      </c>
      <c r="R33" s="5">
        <v>126.2</v>
      </c>
      <c r="S33" s="5">
        <v>129.5</v>
      </c>
      <c r="T33" s="5">
        <v>130.69999999999999</v>
      </c>
      <c r="U33" s="5">
        <v>131.1</v>
      </c>
      <c r="V33" s="5">
        <v>131.19999999999999</v>
      </c>
      <c r="W33" s="5">
        <v>131.30000000000001</v>
      </c>
      <c r="X33" s="5">
        <v>131.1</v>
      </c>
      <c r="Y33" s="5">
        <v>131.9</v>
      </c>
      <c r="Z33" s="5">
        <v>131.6</v>
      </c>
      <c r="AA33" s="5">
        <v>131.6</v>
      </c>
      <c r="AB33" s="5">
        <v>131.80000000000001</v>
      </c>
      <c r="AC33" s="5">
        <v>132.1</v>
      </c>
      <c r="AD33" s="5">
        <v>132.4</v>
      </c>
      <c r="AE33" s="5">
        <v>133.19999999999999</v>
      </c>
      <c r="AF33" s="5">
        <v>133.4</v>
      </c>
      <c r="AG33" s="5">
        <v>133.30000000000001</v>
      </c>
      <c r="AH33" s="5">
        <v>133.6</v>
      </c>
      <c r="AI33" s="5">
        <v>133.6</v>
      </c>
      <c r="AJ33" s="5">
        <v>133.19999999999999</v>
      </c>
      <c r="AK33" s="5">
        <v>133</v>
      </c>
      <c r="AL33" s="5">
        <v>133.6</v>
      </c>
      <c r="AM33" s="5">
        <v>133.4</v>
      </c>
      <c r="AN33" s="5">
        <v>135</v>
      </c>
      <c r="AO33" s="5">
        <v>135.4</v>
      </c>
      <c r="AP33" s="5">
        <v>134.69999999999999</v>
      </c>
      <c r="AQ33" s="5">
        <v>134.5</v>
      </c>
      <c r="AR33" s="5">
        <v>134</v>
      </c>
      <c r="AS33" s="5">
        <v>135</v>
      </c>
      <c r="AT33" s="5">
        <v>134.5</v>
      </c>
      <c r="AU33" s="5">
        <v>134</v>
      </c>
      <c r="AV33" s="5">
        <v>133.30000000000001</v>
      </c>
      <c r="AW33" s="5">
        <v>133.9</v>
      </c>
      <c r="AX33" s="5">
        <v>133.5</v>
      </c>
      <c r="AY33" s="5">
        <v>134</v>
      </c>
      <c r="AZ33" s="5">
        <v>134.6</v>
      </c>
      <c r="BA33" s="5">
        <v>134.5</v>
      </c>
      <c r="BB33" s="5">
        <v>134.80000000000001</v>
      </c>
      <c r="BC33" s="5">
        <v>134.9</v>
      </c>
      <c r="BD33" s="5">
        <v>134.5</v>
      </c>
      <c r="BE33" s="5">
        <v>134.9</v>
      </c>
      <c r="BF33" s="5">
        <v>134.80000000000001</v>
      </c>
      <c r="BG33" s="5">
        <v>134.69999999999999</v>
      </c>
      <c r="BH33" s="5">
        <v>135.1</v>
      </c>
      <c r="BI33" s="5">
        <v>134.69999999999999</v>
      </c>
      <c r="BJ33" s="5">
        <v>134.69999999999999</v>
      </c>
      <c r="BK33">
        <v>134.49878000000001</v>
      </c>
      <c r="BL33" s="6"/>
    </row>
    <row r="34" spans="1:64" x14ac:dyDescent="0.25">
      <c r="A34" s="1" t="s">
        <v>109</v>
      </c>
      <c r="B34" s="1" t="s">
        <v>110</v>
      </c>
      <c r="C34" s="5">
        <v>104.8</v>
      </c>
      <c r="D34" s="5">
        <v>103.7</v>
      </c>
      <c r="E34" s="5">
        <v>104.4</v>
      </c>
      <c r="F34" s="5">
        <v>103.8</v>
      </c>
      <c r="G34" s="5">
        <v>104.2</v>
      </c>
      <c r="H34" s="5">
        <v>104.8</v>
      </c>
      <c r="I34" s="5">
        <v>105.2</v>
      </c>
      <c r="J34" s="5">
        <v>105.5</v>
      </c>
      <c r="K34" s="5">
        <v>104.7</v>
      </c>
      <c r="L34" s="5">
        <v>104.6</v>
      </c>
      <c r="M34" s="5">
        <v>105.3</v>
      </c>
      <c r="N34" s="5">
        <v>106</v>
      </c>
      <c r="O34" s="5">
        <v>105.7</v>
      </c>
      <c r="P34" s="5">
        <v>110.1</v>
      </c>
      <c r="Q34" s="5">
        <v>112.5</v>
      </c>
      <c r="R34" s="5">
        <v>113</v>
      </c>
      <c r="S34" s="5">
        <v>113.4</v>
      </c>
      <c r="T34" s="5">
        <v>113</v>
      </c>
      <c r="U34" s="5">
        <v>113.8</v>
      </c>
      <c r="V34" s="5">
        <v>113.8</v>
      </c>
      <c r="W34" s="5">
        <v>113.7</v>
      </c>
      <c r="X34" s="5">
        <v>112.8</v>
      </c>
      <c r="Y34" s="5">
        <v>114</v>
      </c>
      <c r="Z34" s="5">
        <v>113.6</v>
      </c>
      <c r="AA34" s="5">
        <v>113.6</v>
      </c>
      <c r="AB34" s="5">
        <v>113.9</v>
      </c>
      <c r="AC34" s="5">
        <v>114.9</v>
      </c>
      <c r="AD34" s="5">
        <v>115.4</v>
      </c>
      <c r="AE34" s="5">
        <v>115.7</v>
      </c>
      <c r="AF34" s="5">
        <v>116</v>
      </c>
      <c r="AG34" s="5">
        <v>115.8</v>
      </c>
      <c r="AH34" s="5">
        <v>116.3</v>
      </c>
      <c r="AI34" s="5">
        <v>116.3</v>
      </c>
      <c r="AJ34" s="5">
        <v>115.4</v>
      </c>
      <c r="AK34" s="5">
        <v>114.7</v>
      </c>
      <c r="AL34" s="5">
        <v>115.8</v>
      </c>
      <c r="AM34" s="5">
        <v>115.5</v>
      </c>
      <c r="AN34" s="5">
        <v>115</v>
      </c>
      <c r="AO34" s="5">
        <v>115.6</v>
      </c>
      <c r="AP34" s="5">
        <v>114.4</v>
      </c>
      <c r="AQ34" s="5">
        <v>114</v>
      </c>
      <c r="AR34" s="5">
        <v>113.6</v>
      </c>
      <c r="AS34" s="5">
        <v>115.6</v>
      </c>
      <c r="AT34" s="5">
        <v>114.6</v>
      </c>
      <c r="AU34" s="5">
        <v>113.7</v>
      </c>
      <c r="AV34" s="5">
        <v>112.4</v>
      </c>
      <c r="AW34" s="5">
        <v>113.6</v>
      </c>
      <c r="AX34" s="5">
        <v>112.7</v>
      </c>
      <c r="AY34" s="5">
        <v>113.5</v>
      </c>
      <c r="AZ34" s="5">
        <v>114.1</v>
      </c>
      <c r="BA34" s="5">
        <v>113.7</v>
      </c>
      <c r="BB34" s="5">
        <v>114.3</v>
      </c>
      <c r="BC34" s="5">
        <v>114.6</v>
      </c>
      <c r="BD34" s="5">
        <v>113.7</v>
      </c>
      <c r="BE34" s="5">
        <v>114.6</v>
      </c>
      <c r="BF34" s="5">
        <v>114.3</v>
      </c>
      <c r="BG34" s="5">
        <v>114.1</v>
      </c>
      <c r="BH34" s="5">
        <v>114.9</v>
      </c>
      <c r="BI34" s="5">
        <v>114.1</v>
      </c>
      <c r="BJ34" s="5">
        <v>114.2</v>
      </c>
      <c r="BK34">
        <v>113.74487000000001</v>
      </c>
      <c r="BL34" s="6"/>
    </row>
    <row r="35" spans="1:64" x14ac:dyDescent="0.25">
      <c r="A35" s="1" t="s">
        <v>111</v>
      </c>
      <c r="B35" s="1" t="s">
        <v>112</v>
      </c>
      <c r="C35" s="5">
        <v>79.599999999999994</v>
      </c>
      <c r="D35" s="5">
        <v>79.2</v>
      </c>
      <c r="E35" s="5">
        <v>79.3</v>
      </c>
      <c r="F35" s="5">
        <v>79.3</v>
      </c>
      <c r="G35" s="5">
        <v>79.3</v>
      </c>
      <c r="H35" s="5">
        <v>79.400000000000006</v>
      </c>
      <c r="I35" s="5">
        <v>79.400000000000006</v>
      </c>
      <c r="J35" s="5">
        <v>79</v>
      </c>
      <c r="K35" s="5">
        <v>79.099999999999994</v>
      </c>
      <c r="L35" s="5">
        <v>78.8</v>
      </c>
      <c r="M35" s="5">
        <v>78.8</v>
      </c>
      <c r="N35" s="5">
        <v>78.400000000000006</v>
      </c>
      <c r="O35" s="5">
        <v>78.099999999999994</v>
      </c>
      <c r="P35" s="5">
        <v>78.3</v>
      </c>
      <c r="Q35" s="5">
        <v>79</v>
      </c>
      <c r="R35" s="5">
        <v>79.2</v>
      </c>
      <c r="S35" s="5">
        <v>78.900000000000006</v>
      </c>
      <c r="T35" s="5">
        <v>78.8</v>
      </c>
      <c r="U35" s="5">
        <v>79</v>
      </c>
      <c r="V35" s="5">
        <v>79.2</v>
      </c>
      <c r="W35" s="5">
        <v>79.2</v>
      </c>
      <c r="X35" s="5">
        <v>79.5</v>
      </c>
      <c r="Y35" s="5">
        <v>79.2</v>
      </c>
      <c r="Z35" s="5">
        <v>78.8</v>
      </c>
      <c r="AA35" s="5">
        <v>78.599999999999994</v>
      </c>
      <c r="AB35" s="5">
        <v>78.5</v>
      </c>
      <c r="AC35" s="5">
        <v>79.8</v>
      </c>
      <c r="AD35" s="5">
        <v>79.5</v>
      </c>
      <c r="AE35" s="5">
        <v>80</v>
      </c>
      <c r="AF35" s="5">
        <v>79.5</v>
      </c>
      <c r="AG35" s="5">
        <v>79.599999999999994</v>
      </c>
      <c r="AH35" s="5">
        <v>80.599999999999994</v>
      </c>
      <c r="AI35" s="5">
        <v>81.2</v>
      </c>
      <c r="AJ35" s="5">
        <v>80.400000000000006</v>
      </c>
      <c r="AK35" s="5">
        <v>80.5</v>
      </c>
      <c r="AL35" s="5">
        <v>81.099999999999994</v>
      </c>
      <c r="AM35" s="5">
        <v>80.8</v>
      </c>
      <c r="AN35" s="5">
        <v>80.5</v>
      </c>
      <c r="AO35" s="5">
        <v>81.099999999999994</v>
      </c>
      <c r="AP35" s="5">
        <v>80.599999999999994</v>
      </c>
      <c r="AQ35" s="5">
        <v>79.599999999999994</v>
      </c>
      <c r="AR35" s="5">
        <v>79.400000000000006</v>
      </c>
      <c r="AS35" s="5">
        <v>80.400000000000006</v>
      </c>
      <c r="AT35" s="5">
        <v>79.8</v>
      </c>
      <c r="AU35" s="5">
        <v>80.2</v>
      </c>
      <c r="AV35" s="5">
        <v>80.2</v>
      </c>
      <c r="AW35" s="5">
        <v>79.8</v>
      </c>
      <c r="AX35" s="5">
        <v>79.7</v>
      </c>
      <c r="AY35" s="5">
        <v>80</v>
      </c>
      <c r="AZ35" s="5">
        <v>80.8</v>
      </c>
      <c r="BA35" s="5">
        <v>80.8</v>
      </c>
      <c r="BB35" s="5">
        <v>81</v>
      </c>
      <c r="BC35" s="5">
        <v>81</v>
      </c>
      <c r="BD35" s="5">
        <v>81.2</v>
      </c>
      <c r="BE35" s="5">
        <v>81.5</v>
      </c>
      <c r="BF35" s="5">
        <v>80</v>
      </c>
      <c r="BG35" s="5">
        <v>80.5</v>
      </c>
      <c r="BH35" s="5">
        <v>81.3</v>
      </c>
      <c r="BI35" s="5">
        <v>80</v>
      </c>
      <c r="BJ35" s="5">
        <v>80.599999999999994</v>
      </c>
      <c r="BK35">
        <v>78.431799999999996</v>
      </c>
      <c r="BL35" s="6"/>
    </row>
    <row r="36" spans="1:64" x14ac:dyDescent="0.25">
      <c r="A36" s="1" t="s">
        <v>113</v>
      </c>
      <c r="B36" s="1" t="s">
        <v>114</v>
      </c>
      <c r="C36" s="5">
        <v>108.6</v>
      </c>
      <c r="D36" s="5">
        <v>106.5</v>
      </c>
      <c r="E36" s="5">
        <v>106.8</v>
      </c>
      <c r="F36" s="5">
        <v>106.4</v>
      </c>
      <c r="G36" s="5">
        <v>106.4</v>
      </c>
      <c r="H36" s="5">
        <v>107.2</v>
      </c>
      <c r="I36" s="5">
        <v>107.4</v>
      </c>
      <c r="J36" s="5">
        <v>107.6</v>
      </c>
      <c r="K36" s="5">
        <v>107.8</v>
      </c>
      <c r="L36" s="5">
        <v>107.9</v>
      </c>
      <c r="M36" s="5">
        <v>108.3</v>
      </c>
      <c r="N36" s="5">
        <v>108.2</v>
      </c>
      <c r="O36" s="5">
        <v>108.2</v>
      </c>
      <c r="P36" s="5">
        <v>113.5</v>
      </c>
      <c r="Q36" s="5">
        <v>116</v>
      </c>
      <c r="R36" s="5">
        <v>116.9</v>
      </c>
      <c r="S36" s="5">
        <v>116.9</v>
      </c>
      <c r="T36" s="5">
        <v>117</v>
      </c>
      <c r="U36" s="5">
        <v>117.5</v>
      </c>
      <c r="V36" s="5">
        <v>117.9</v>
      </c>
      <c r="W36" s="5">
        <v>117.5</v>
      </c>
      <c r="X36" s="5">
        <v>117.3</v>
      </c>
      <c r="Y36" s="5">
        <v>117.9</v>
      </c>
      <c r="Z36" s="5">
        <v>118.1</v>
      </c>
      <c r="AA36" s="5">
        <v>118.4</v>
      </c>
      <c r="AB36" s="5">
        <v>118.7</v>
      </c>
      <c r="AC36" s="5">
        <v>120.5</v>
      </c>
      <c r="AD36" s="5">
        <v>121.2</v>
      </c>
      <c r="AE36" s="5">
        <v>120.7</v>
      </c>
      <c r="AF36" s="5">
        <v>120.3</v>
      </c>
      <c r="AG36" s="5">
        <v>120</v>
      </c>
      <c r="AH36" s="5">
        <v>121.4</v>
      </c>
      <c r="AI36" s="5">
        <v>121.7</v>
      </c>
      <c r="AJ36" s="5">
        <v>120.6</v>
      </c>
      <c r="AK36" s="5">
        <v>120.8</v>
      </c>
      <c r="AL36" s="5">
        <v>121</v>
      </c>
      <c r="AM36" s="5">
        <v>121.1</v>
      </c>
      <c r="AN36" s="5">
        <v>121.2</v>
      </c>
      <c r="AO36" s="5">
        <v>121.8</v>
      </c>
      <c r="AP36" s="5">
        <v>121.1</v>
      </c>
      <c r="AQ36" s="5">
        <v>121.8</v>
      </c>
      <c r="AR36" s="5">
        <v>120.2</v>
      </c>
      <c r="AS36" s="5">
        <v>122.6</v>
      </c>
      <c r="AT36" s="5">
        <v>122.4</v>
      </c>
      <c r="AU36" s="5">
        <v>122.5</v>
      </c>
      <c r="AV36" s="5">
        <v>120.7</v>
      </c>
      <c r="AW36" s="5">
        <v>122.6</v>
      </c>
      <c r="AX36" s="5">
        <v>121.9</v>
      </c>
      <c r="AY36" s="5">
        <v>122.8</v>
      </c>
      <c r="AZ36" s="5">
        <v>123.2</v>
      </c>
      <c r="BA36" s="5">
        <v>122.6</v>
      </c>
      <c r="BB36" s="5">
        <v>123.9</v>
      </c>
      <c r="BC36" s="5">
        <v>124</v>
      </c>
      <c r="BD36" s="5">
        <v>122.7</v>
      </c>
      <c r="BE36" s="5">
        <v>124</v>
      </c>
      <c r="BF36" s="5">
        <v>123.8</v>
      </c>
      <c r="BG36" s="5">
        <v>123.9</v>
      </c>
      <c r="BH36" s="5">
        <v>123.7</v>
      </c>
      <c r="BI36" s="5">
        <v>123.8</v>
      </c>
      <c r="BJ36" s="5">
        <v>124.6</v>
      </c>
      <c r="BK36">
        <v>123.90130000000001</v>
      </c>
      <c r="BL36" s="6"/>
    </row>
    <row r="37" spans="1:64" x14ac:dyDescent="0.25">
      <c r="A37" s="1" t="s">
        <v>115</v>
      </c>
      <c r="B37" s="1" t="s">
        <v>116</v>
      </c>
      <c r="C37" s="5">
        <v>112.1</v>
      </c>
      <c r="D37" s="5">
        <v>112.2</v>
      </c>
      <c r="E37" s="5">
        <v>113.8</v>
      </c>
      <c r="F37" s="5">
        <v>112.6</v>
      </c>
      <c r="G37" s="5">
        <v>113.7</v>
      </c>
      <c r="H37" s="5">
        <v>114.2</v>
      </c>
      <c r="I37" s="5">
        <v>115.1</v>
      </c>
      <c r="J37" s="5">
        <v>115.9</v>
      </c>
      <c r="K37" s="5">
        <v>113.4</v>
      </c>
      <c r="L37" s="5">
        <v>112.9</v>
      </c>
      <c r="M37" s="5">
        <v>114.5</v>
      </c>
      <c r="N37" s="5">
        <v>116.8</v>
      </c>
      <c r="O37" s="5">
        <v>116.2</v>
      </c>
      <c r="P37" s="5">
        <v>121.1</v>
      </c>
      <c r="Q37" s="5">
        <v>124.1</v>
      </c>
      <c r="R37" s="5">
        <v>124.1</v>
      </c>
      <c r="S37" s="5">
        <v>125.5</v>
      </c>
      <c r="T37" s="5">
        <v>124</v>
      </c>
      <c r="U37" s="5">
        <v>125.5</v>
      </c>
      <c r="V37" s="5">
        <v>125</v>
      </c>
      <c r="W37" s="5">
        <v>125.4</v>
      </c>
      <c r="X37" s="5">
        <v>122.4</v>
      </c>
      <c r="Y37" s="5">
        <v>125.7</v>
      </c>
      <c r="Z37" s="5">
        <v>124</v>
      </c>
      <c r="AA37" s="5">
        <v>123.5</v>
      </c>
      <c r="AB37" s="5">
        <v>124.1</v>
      </c>
      <c r="AC37" s="5">
        <v>123.6</v>
      </c>
      <c r="AD37" s="5">
        <v>123.8</v>
      </c>
      <c r="AE37" s="5">
        <v>125.7</v>
      </c>
      <c r="AF37" s="5">
        <v>127.7</v>
      </c>
      <c r="AG37" s="5">
        <v>127.5</v>
      </c>
      <c r="AH37" s="5">
        <v>126.3</v>
      </c>
      <c r="AI37" s="5">
        <v>125.3</v>
      </c>
      <c r="AJ37" s="5">
        <v>124.6</v>
      </c>
      <c r="AK37" s="5">
        <v>121.9</v>
      </c>
      <c r="AL37" s="5">
        <v>124.8</v>
      </c>
      <c r="AM37" s="5">
        <v>123.7</v>
      </c>
      <c r="AN37" s="5">
        <v>122</v>
      </c>
      <c r="AO37" s="5">
        <v>122.7</v>
      </c>
      <c r="AP37" s="5">
        <v>120.4</v>
      </c>
      <c r="AQ37" s="5">
        <v>118.1</v>
      </c>
      <c r="AR37" s="5">
        <v>119.8</v>
      </c>
      <c r="AS37" s="5">
        <v>121.6</v>
      </c>
      <c r="AT37" s="5">
        <v>118.9</v>
      </c>
      <c r="AU37" s="5">
        <v>115.4</v>
      </c>
      <c r="AV37" s="5">
        <v>114.3</v>
      </c>
      <c r="AW37" s="5">
        <v>114.9</v>
      </c>
      <c r="AX37" s="5">
        <v>113.4</v>
      </c>
      <c r="AY37" s="5">
        <v>114.2</v>
      </c>
      <c r="AZ37" s="5">
        <v>114.9</v>
      </c>
      <c r="BA37" s="5">
        <v>115</v>
      </c>
      <c r="BB37" s="5">
        <v>114.5</v>
      </c>
      <c r="BC37" s="5">
        <v>115.2</v>
      </c>
      <c r="BD37" s="5">
        <v>114.6</v>
      </c>
      <c r="BE37" s="5">
        <v>115</v>
      </c>
      <c r="BF37" s="5">
        <v>115.2</v>
      </c>
      <c r="BG37" s="5">
        <v>114.1</v>
      </c>
      <c r="BH37" s="5">
        <v>116.6</v>
      </c>
      <c r="BI37" s="5">
        <v>114.6</v>
      </c>
      <c r="BJ37" s="5">
        <v>113.2</v>
      </c>
      <c r="BK37">
        <v>113.94647000000001</v>
      </c>
      <c r="BL37" s="6"/>
    </row>
    <row r="38" spans="1:64" x14ac:dyDescent="0.25">
      <c r="A38" s="1" t="s">
        <v>117</v>
      </c>
      <c r="B38" s="1" t="s">
        <v>118</v>
      </c>
      <c r="C38" s="5">
        <v>133.4</v>
      </c>
      <c r="D38" s="5">
        <v>133.69999999999999</v>
      </c>
      <c r="E38" s="5">
        <v>133.69999999999999</v>
      </c>
      <c r="F38" s="5">
        <v>135</v>
      </c>
      <c r="G38" s="5">
        <v>135.4</v>
      </c>
      <c r="H38" s="5">
        <v>136.1</v>
      </c>
      <c r="I38" s="5">
        <v>137.30000000000001</v>
      </c>
      <c r="J38" s="5">
        <v>137.4</v>
      </c>
      <c r="K38" s="5">
        <v>137.4</v>
      </c>
      <c r="L38" s="5">
        <v>137.4</v>
      </c>
      <c r="M38" s="5">
        <v>137.4</v>
      </c>
      <c r="N38" s="5">
        <v>137.9</v>
      </c>
      <c r="O38" s="5">
        <v>138.4</v>
      </c>
      <c r="P38" s="5">
        <v>138.4</v>
      </c>
      <c r="Q38" s="5">
        <v>139</v>
      </c>
      <c r="R38" s="5">
        <v>139</v>
      </c>
      <c r="S38" s="5">
        <v>145.6</v>
      </c>
      <c r="T38" s="5">
        <v>148.69999999999999</v>
      </c>
      <c r="U38" s="5">
        <v>148.69999999999999</v>
      </c>
      <c r="V38" s="5">
        <v>148.69999999999999</v>
      </c>
      <c r="W38" s="5">
        <v>149.1</v>
      </c>
      <c r="X38" s="5">
        <v>149.9</v>
      </c>
      <c r="Y38" s="5">
        <v>149.9</v>
      </c>
      <c r="Z38" s="5">
        <v>150</v>
      </c>
      <c r="AA38" s="5">
        <v>150</v>
      </c>
      <c r="AB38" s="5">
        <v>150</v>
      </c>
      <c r="AC38" s="5">
        <v>149.5</v>
      </c>
      <c r="AD38" s="5">
        <v>149.69999999999999</v>
      </c>
      <c r="AE38" s="5">
        <v>151</v>
      </c>
      <c r="AF38" s="5">
        <v>151</v>
      </c>
      <c r="AG38" s="5">
        <v>151.1</v>
      </c>
      <c r="AH38" s="5">
        <v>151.1</v>
      </c>
      <c r="AI38" s="5">
        <v>151.19999999999999</v>
      </c>
      <c r="AJ38" s="5">
        <v>151.19999999999999</v>
      </c>
      <c r="AK38" s="5">
        <v>151.6</v>
      </c>
      <c r="AL38" s="5">
        <v>151.69999999999999</v>
      </c>
      <c r="AM38" s="5">
        <v>151.69999999999999</v>
      </c>
      <c r="AN38" s="5">
        <v>155.6</v>
      </c>
      <c r="AO38" s="5">
        <v>155.6</v>
      </c>
      <c r="AP38" s="5">
        <v>155.6</v>
      </c>
      <c r="AQ38" s="5">
        <v>155.6</v>
      </c>
      <c r="AR38" s="5">
        <v>154.9</v>
      </c>
      <c r="AS38" s="5">
        <v>154.9</v>
      </c>
      <c r="AT38" s="5">
        <v>154.9</v>
      </c>
      <c r="AU38" s="5">
        <v>154.9</v>
      </c>
      <c r="AV38" s="5">
        <v>154.9</v>
      </c>
      <c r="AW38" s="5">
        <v>154.9</v>
      </c>
      <c r="AX38" s="5">
        <v>154.9</v>
      </c>
      <c r="AY38" s="5">
        <v>155.1</v>
      </c>
      <c r="AZ38" s="5">
        <v>155.69999999999999</v>
      </c>
      <c r="BA38" s="5">
        <v>155.9</v>
      </c>
      <c r="BB38" s="5">
        <v>155.9</v>
      </c>
      <c r="BC38" s="5">
        <v>155.9</v>
      </c>
      <c r="BD38" s="5">
        <v>155.9</v>
      </c>
      <c r="BE38" s="5">
        <v>155.9</v>
      </c>
      <c r="BF38" s="5">
        <v>155.9</v>
      </c>
      <c r="BG38" s="5">
        <v>155.9</v>
      </c>
      <c r="BH38" s="5">
        <v>155.9</v>
      </c>
      <c r="BI38" s="5">
        <v>155.9</v>
      </c>
      <c r="BJ38" s="5">
        <v>155.9</v>
      </c>
      <c r="BK38">
        <v>155.90899999999999</v>
      </c>
      <c r="BL38" s="6"/>
    </row>
    <row r="39" spans="1:64" x14ac:dyDescent="0.25">
      <c r="A39" s="1" t="s">
        <v>119</v>
      </c>
      <c r="B39" s="1" t="s">
        <v>120</v>
      </c>
      <c r="C39" s="5">
        <v>127</v>
      </c>
      <c r="D39" s="5">
        <v>127.3</v>
      </c>
      <c r="E39" s="5">
        <v>127.3</v>
      </c>
      <c r="F39" s="5">
        <v>128.5</v>
      </c>
      <c r="G39" s="5">
        <v>129.1</v>
      </c>
      <c r="H39" s="5">
        <v>129.69999999999999</v>
      </c>
      <c r="I39" s="5">
        <v>130.6</v>
      </c>
      <c r="J39" s="5">
        <v>130.80000000000001</v>
      </c>
      <c r="K39" s="5">
        <v>130.80000000000001</v>
      </c>
      <c r="L39" s="5">
        <v>130.69999999999999</v>
      </c>
      <c r="M39" s="5">
        <v>130.80000000000001</v>
      </c>
      <c r="N39" s="5">
        <v>131.4</v>
      </c>
      <c r="O39" s="5">
        <v>131.9</v>
      </c>
      <c r="P39" s="5">
        <v>131.9</v>
      </c>
      <c r="Q39" s="5">
        <v>132.4</v>
      </c>
      <c r="R39" s="5">
        <v>132.4</v>
      </c>
      <c r="S39" s="5">
        <v>137</v>
      </c>
      <c r="T39" s="5">
        <v>140.30000000000001</v>
      </c>
      <c r="U39" s="5">
        <v>140.30000000000001</v>
      </c>
      <c r="V39" s="5">
        <v>140.30000000000001</v>
      </c>
      <c r="W39" s="5">
        <v>140.69999999999999</v>
      </c>
      <c r="X39" s="5">
        <v>141.5</v>
      </c>
      <c r="Y39" s="5">
        <v>141.6</v>
      </c>
      <c r="Z39" s="5">
        <v>141.6</v>
      </c>
      <c r="AA39" s="5">
        <v>141.6</v>
      </c>
      <c r="AB39" s="5">
        <v>141.6</v>
      </c>
      <c r="AC39" s="5">
        <v>141</v>
      </c>
      <c r="AD39" s="5">
        <v>141.30000000000001</v>
      </c>
      <c r="AE39" s="5">
        <v>142.69999999999999</v>
      </c>
      <c r="AF39" s="5">
        <v>142.69999999999999</v>
      </c>
      <c r="AG39" s="5">
        <v>142.80000000000001</v>
      </c>
      <c r="AH39" s="5">
        <v>142.80000000000001</v>
      </c>
      <c r="AI39" s="5">
        <v>142.9</v>
      </c>
      <c r="AJ39" s="5">
        <v>142.9</v>
      </c>
      <c r="AK39" s="5">
        <v>143.30000000000001</v>
      </c>
      <c r="AL39" s="5">
        <v>143.4</v>
      </c>
      <c r="AM39" s="5">
        <v>143.4</v>
      </c>
      <c r="AN39" s="5">
        <v>147.1</v>
      </c>
      <c r="AO39" s="5">
        <v>147.1</v>
      </c>
      <c r="AP39" s="5">
        <v>147.1</v>
      </c>
      <c r="AQ39" s="5">
        <v>147.1</v>
      </c>
      <c r="AR39" s="5">
        <v>146.30000000000001</v>
      </c>
      <c r="AS39" s="5">
        <v>146.30000000000001</v>
      </c>
      <c r="AT39" s="5">
        <v>146.1</v>
      </c>
      <c r="AU39" s="5">
        <v>146.1</v>
      </c>
      <c r="AV39" s="5">
        <v>146.1</v>
      </c>
      <c r="AW39" s="5">
        <v>146.1</v>
      </c>
      <c r="AX39" s="5">
        <v>146.1</v>
      </c>
      <c r="AY39" s="5">
        <v>146.4</v>
      </c>
      <c r="AZ39" s="5">
        <v>146.80000000000001</v>
      </c>
      <c r="BA39" s="5">
        <v>146.69999999999999</v>
      </c>
      <c r="BB39" s="5">
        <v>146.69999999999999</v>
      </c>
      <c r="BC39" s="5">
        <v>146.69999999999999</v>
      </c>
      <c r="BD39" s="5">
        <v>146.69999999999999</v>
      </c>
      <c r="BE39" s="5">
        <v>146.69999999999999</v>
      </c>
      <c r="BF39" s="5">
        <v>146.69999999999999</v>
      </c>
      <c r="BG39" s="5">
        <v>146.69999999999999</v>
      </c>
      <c r="BH39" s="5">
        <v>146.69999999999999</v>
      </c>
      <c r="BI39" s="5">
        <v>146.69999999999999</v>
      </c>
      <c r="BJ39" s="5">
        <v>146.69999999999999</v>
      </c>
      <c r="BK39">
        <v>146.65484000000001</v>
      </c>
      <c r="BL39" s="6"/>
    </row>
    <row r="40" spans="1:64" x14ac:dyDescent="0.25">
      <c r="A40" s="1" t="s">
        <v>121</v>
      </c>
      <c r="B40" s="1" t="s">
        <v>122</v>
      </c>
      <c r="C40" s="5">
        <v>159.80000000000001</v>
      </c>
      <c r="D40" s="5">
        <v>159.80000000000001</v>
      </c>
      <c r="E40" s="5">
        <v>159.80000000000001</v>
      </c>
      <c r="F40" s="5">
        <v>160.9</v>
      </c>
      <c r="G40" s="5">
        <v>161</v>
      </c>
      <c r="H40" s="5">
        <v>162</v>
      </c>
      <c r="I40" s="5">
        <v>164.2</v>
      </c>
      <c r="J40" s="5">
        <v>164.2</v>
      </c>
      <c r="K40" s="5">
        <v>164.2</v>
      </c>
      <c r="L40" s="5">
        <v>164.2</v>
      </c>
      <c r="M40" s="5">
        <v>164.2</v>
      </c>
      <c r="N40" s="5">
        <v>164.2</v>
      </c>
      <c r="O40" s="5">
        <v>164.2</v>
      </c>
      <c r="P40" s="5">
        <v>165</v>
      </c>
      <c r="Q40" s="5">
        <v>165.4</v>
      </c>
      <c r="R40" s="5">
        <v>165.6</v>
      </c>
      <c r="S40" s="5">
        <v>184.7</v>
      </c>
      <c r="T40" s="5">
        <v>186.3</v>
      </c>
      <c r="U40" s="5">
        <v>186.3</v>
      </c>
      <c r="V40" s="5">
        <v>186.3</v>
      </c>
      <c r="W40" s="5">
        <v>186.9</v>
      </c>
      <c r="X40" s="5">
        <v>186.9</v>
      </c>
      <c r="Y40" s="5">
        <v>186.9</v>
      </c>
      <c r="Z40" s="5">
        <v>187</v>
      </c>
      <c r="AA40" s="5">
        <v>187</v>
      </c>
      <c r="AB40" s="5">
        <v>187</v>
      </c>
      <c r="AC40" s="5">
        <v>187.8</v>
      </c>
      <c r="AD40" s="5">
        <v>188.1</v>
      </c>
      <c r="AE40" s="5">
        <v>188.1</v>
      </c>
      <c r="AF40" s="5">
        <v>188.1</v>
      </c>
      <c r="AG40" s="5">
        <v>188.1</v>
      </c>
      <c r="AH40" s="5">
        <v>188.1</v>
      </c>
      <c r="AI40" s="5">
        <v>188.1</v>
      </c>
      <c r="AJ40" s="5">
        <v>188.1</v>
      </c>
      <c r="AK40" s="5">
        <v>188.1</v>
      </c>
      <c r="AL40" s="5">
        <v>188.1</v>
      </c>
      <c r="AM40" s="5">
        <v>188.1</v>
      </c>
      <c r="AN40" s="5">
        <v>192.8</v>
      </c>
      <c r="AO40" s="5">
        <v>192.8</v>
      </c>
      <c r="AP40" s="5">
        <v>193</v>
      </c>
      <c r="AQ40" s="5">
        <v>193</v>
      </c>
      <c r="AR40" s="5">
        <v>193</v>
      </c>
      <c r="AS40" s="5">
        <v>193.5</v>
      </c>
      <c r="AT40" s="5">
        <v>194.7</v>
      </c>
      <c r="AU40" s="5">
        <v>195.1</v>
      </c>
      <c r="AV40" s="5">
        <v>194.7</v>
      </c>
      <c r="AW40" s="5">
        <v>194.8</v>
      </c>
      <c r="AX40" s="5">
        <v>194.7</v>
      </c>
      <c r="AY40" s="5">
        <v>194.8</v>
      </c>
      <c r="AZ40" s="5">
        <v>195.9</v>
      </c>
      <c r="BA40" s="5">
        <v>198.3</v>
      </c>
      <c r="BB40" s="5">
        <v>198.3</v>
      </c>
      <c r="BC40" s="5">
        <v>198.3</v>
      </c>
      <c r="BD40" s="5">
        <v>198.3</v>
      </c>
      <c r="BE40" s="5">
        <v>198.3</v>
      </c>
      <c r="BF40" s="5">
        <v>198.5</v>
      </c>
      <c r="BG40" s="5">
        <v>198.5</v>
      </c>
      <c r="BH40" s="5">
        <v>198.5</v>
      </c>
      <c r="BI40" s="5">
        <v>199.2</v>
      </c>
      <c r="BJ40" s="5">
        <v>199.2</v>
      </c>
      <c r="BK40">
        <v>199.24551</v>
      </c>
      <c r="BL4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"/>
  <sheetViews>
    <sheetView topLeftCell="AO1" workbookViewId="0">
      <selection activeCell="BK3" sqref="BK3"/>
    </sheetView>
  </sheetViews>
  <sheetFormatPr defaultRowHeight="15" x14ac:dyDescent="0.25"/>
  <cols>
    <col min="2" max="2" width="29.140625" customWidth="1"/>
    <col min="50" max="50" width="12.5703125" bestFit="1" customWidth="1"/>
  </cols>
  <sheetData>
    <row r="1" spans="1:97" x14ac:dyDescent="0.25">
      <c r="A1" s="1" t="s">
        <v>13</v>
      </c>
      <c r="B1" s="1" t="s">
        <v>14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45</v>
      </c>
      <c r="AO1" s="2" t="s">
        <v>46</v>
      </c>
      <c r="AP1" s="2" t="s">
        <v>47</v>
      </c>
      <c r="AQ1" s="2" t="s">
        <v>48</v>
      </c>
      <c r="AR1" s="2" t="s">
        <v>49</v>
      </c>
      <c r="AS1" s="2" t="s">
        <v>50</v>
      </c>
      <c r="AT1" s="2" t="s">
        <v>123</v>
      </c>
      <c r="AU1" s="2" t="s">
        <v>124</v>
      </c>
      <c r="AV1" s="2" t="s">
        <v>125</v>
      </c>
      <c r="AW1" s="2" t="s">
        <v>126</v>
      </c>
      <c r="AX1" s="2" t="s">
        <v>127</v>
      </c>
      <c r="AY1" s="2" t="s">
        <v>128</v>
      </c>
      <c r="AZ1" s="2" t="s">
        <v>129</v>
      </c>
      <c r="BA1" s="2" t="s">
        <v>130</v>
      </c>
      <c r="BB1" s="2" t="s">
        <v>131</v>
      </c>
      <c r="BC1" s="2" t="s">
        <v>132</v>
      </c>
      <c r="BD1" s="2" t="s">
        <v>133</v>
      </c>
      <c r="BE1" s="4" t="s">
        <v>134</v>
      </c>
      <c r="BF1" s="4" t="s">
        <v>135</v>
      </c>
      <c r="BG1" s="4" t="s">
        <v>136</v>
      </c>
      <c r="BH1" s="4" t="s">
        <v>137</v>
      </c>
      <c r="BI1" s="4" t="s">
        <v>138</v>
      </c>
      <c r="BJ1" s="4" t="s">
        <v>139</v>
      </c>
      <c r="BK1" s="4" t="s">
        <v>140</v>
      </c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x14ac:dyDescent="0.25">
      <c r="A2" s="1" t="s">
        <v>39</v>
      </c>
      <c r="B2" s="1" t="s">
        <v>40</v>
      </c>
      <c r="C2">
        <f>VLOOKUP(A2,'[1]Beregning samlet FPI'!$A$29:$CA$67,28,FALSE)</f>
        <v>123.3151130865171</v>
      </c>
      <c r="D2">
        <f>VLOOKUP(A2,'[1]Beregning samlet FPI'!$A$29:$CA$67,29,FALSE)</f>
        <v>123.44370217222703</v>
      </c>
      <c r="E2">
        <f>VLOOKUP(A2,'[1]Beregning samlet FPI'!$A$29:$CA$67,30,FALSE)</f>
        <v>125.02661135437789</v>
      </c>
      <c r="F2">
        <f>VLOOKUP(A2,'[1]Beregning samlet FPI'!$A$29:$CA$67,31,FALSE)</f>
        <v>125.63886776424553</v>
      </c>
      <c r="G2">
        <f>VLOOKUP(A2,'[1]Beregning samlet FPI'!$A$29:$CA$67,32,FALSE)</f>
        <v>126.15675620046569</v>
      </c>
      <c r="H2">
        <f>VLOOKUP(A2,'[1]Beregning samlet FPI'!$A$29:$CA$67,33,FALSE)</f>
        <v>126.25110625402935</v>
      </c>
      <c r="I2">
        <f>VLOOKUP(A2,'[1]Beregning samlet FPI'!$A$29:$CA$67,34,FALSE)</f>
        <v>125.99794253786166</v>
      </c>
      <c r="J2">
        <f>VLOOKUP(A2,'[1]Beregning samlet FPI'!$A$29:$CA$67,35,FALSE)</f>
        <v>126.03148668919434</v>
      </c>
      <c r="K2">
        <f>VLOOKUP(A2,'[1]Beregning samlet FPI'!$A$29:$CA$67,36,FALSE)</f>
        <v>125.85359302416819</v>
      </c>
      <c r="L2">
        <f>VLOOKUP(A2,'[1]Beregning samlet FPI'!$A$29:$CA$67,37,FALSE)</f>
        <v>126.34699113202174</v>
      </c>
      <c r="M2">
        <f>VLOOKUP(A2,'[1]Beregning samlet FPI'!$A$29:$CA$67,38,FALSE)</f>
        <v>126.45221869188923</v>
      </c>
      <c r="N2">
        <f>VLOOKUP(A2,'[1]Beregning samlet FPI'!$A$29:$CA$67,39,FALSE)</f>
        <v>126.49028667258538</v>
      </c>
      <c r="O2">
        <f>VLOOKUP(A2,'[1]Beregning samlet FPI'!$A$29:$CA$67,40,FALSE)</f>
        <v>126.378360752483</v>
      </c>
      <c r="P2">
        <f>VLOOKUP(A2,'[1]Beregning samlet FPI'!$A$29:$CA$67,44,FALSE)</f>
        <v>126.9230499513384</v>
      </c>
      <c r="Q2">
        <f>VLOOKUP(A2,'[1]Beregning samlet FPI'!$A$29:$CA$67,45,FALSE)</f>
        <v>128.43615847737752</v>
      </c>
      <c r="R2">
        <f>VLOOKUP(A2,'[1]Beregning samlet FPI'!$A$29:$CA$67,46,FALSE)</f>
        <v>129.02464251385837</v>
      </c>
      <c r="S2">
        <f>VLOOKUP(A2,'[1]Beregning samlet FPI'!$A$29:$CA$67,47,FALSE)</f>
        <v>128.99444152727119</v>
      </c>
      <c r="T2">
        <f>VLOOKUP(A2,'[1]Beregning samlet FPI'!$A$29:$CA$67,48,FALSE)</f>
        <v>128.92755372953459</v>
      </c>
      <c r="U2">
        <f>VLOOKUP(A2,'[1]Beregning samlet FPI'!$A$29:$CA$67,49,FALSE)</f>
        <v>128.63697935416238</v>
      </c>
      <c r="V2">
        <f>VLOOKUP(A2,'[1]Beregning samlet FPI'!$A$29:$CA$67,50,FALSE)</f>
        <v>128.80106408211378</v>
      </c>
      <c r="W2">
        <f>VLOOKUP(A2,'[1]Beregning samlet FPI'!$A$29:$CA$67,51,FALSE)</f>
        <v>129.06594012518627</v>
      </c>
      <c r="X2">
        <f>VLOOKUP(A2,'[1]Beregning samlet FPI'!$A$29:$CA$67,52,FALSE)</f>
        <v>129.35663809389015</v>
      </c>
      <c r="Y2">
        <f>VLOOKUP(A2,'[1]Beregning samlet FPI'!$A$29:$CA$67,53,FALSE)</f>
        <v>129.27561003753362</v>
      </c>
      <c r="Z2">
        <f>VLOOKUP(A2,'[1]Beregning samlet FPI'!$A$29:$CA$67,54,FALSE)</f>
        <v>129.20159849671441</v>
      </c>
      <c r="AA2">
        <f>VLOOKUP(A2,'[1]Beregning samlet FPI'!$A$29:$CA$67,55,FALSE)</f>
        <v>128.82142796604177</v>
      </c>
      <c r="AB2">
        <f>VLOOKUP(A2,'[1]Beregning samlet FPI'!$A$29:$CA$67,59,FALSE)</f>
        <v>128.28772606951668</v>
      </c>
      <c r="AC2">
        <f>VLOOKUP(A2,'[1]Beregning samlet FPI'!$A$29:$CA$67,60,FALSE)</f>
        <v>129.85307275738532</v>
      </c>
      <c r="AD2">
        <f>VLOOKUP(A2,'[1]Beregning samlet FPI'!$A$29:$CA$67,61,FALSE)</f>
        <v>130.13337431714353</v>
      </c>
      <c r="AE2">
        <f>VLOOKUP(A2,'[1]Beregning samlet FPI'!$A$29:$CA$67,62,FALSE)</f>
        <v>129.90646724023946</v>
      </c>
      <c r="AF2">
        <f>VLOOKUP(A2,'[1]Beregning samlet FPI'!$A$29:$CA$67,63,FALSE)</f>
        <v>130.24528718206997</v>
      </c>
      <c r="AG2">
        <f>VLOOKUP(A2,'[1]Beregning samlet FPI'!$A$29:$CA$67,64,FALSE)</f>
        <v>130.03389571676865</v>
      </c>
      <c r="AH2">
        <f>VLOOKUP(A2,'[1]Beregning samlet FPI'!$A$29:$CA$67,65,FALSE)</f>
        <v>129.85172164416096</v>
      </c>
      <c r="AI2">
        <f>VLOOKUP(A2,'[1]Beregning samlet FPI'!$A$29:$CA$67,66,FALSE)</f>
        <v>129.84398651298358</v>
      </c>
      <c r="AJ2">
        <f>VLOOKUP(A2,'[1]Beregning samlet FPI'!$A$29:$CA$67,67,FALSE)</f>
        <v>130.04071523036686</v>
      </c>
      <c r="AK2">
        <f>VLOOKUP(A2,'[1]Beregning samlet FPI'!$A$29:$CA$67,68,FALSE)</f>
        <v>130.23319234912873</v>
      </c>
      <c r="AL2">
        <f>VLOOKUP(A2,'[1]Beregning samlet FPI'!$A$29:$CA$67,69,FALSE)</f>
        <v>129.92387334216247</v>
      </c>
      <c r="AM2">
        <f>VLOOKUP(A2,'[1]Beregning samlet FPI'!$A$29:$CA$67,70,FALSE)</f>
        <v>129.82314956252421</v>
      </c>
      <c r="AN2">
        <f>VLOOKUP(A2,'[1]Beregning samlet FPI'!$A$29:$CA$67,74,FALSE)</f>
        <v>129.6945093060383</v>
      </c>
      <c r="AO2">
        <f>VLOOKUP(A2,'[1]Beregning samlet FPI'!$A$29:$CA$67,75,FALSE)</f>
        <v>130.68993664305739</v>
      </c>
      <c r="AP2">
        <f>VLOOKUP(A2,'[1]Beregning samlet FPI'!$A$29:$CA$67,76,FALSE)</f>
        <v>130.84543872366484</v>
      </c>
      <c r="AQ2">
        <f>VLOOKUP(A2,'[1]Beregning samlet FPI'!$A$29:$CA$67,77,FALSE)</f>
        <v>130.9552581002504</v>
      </c>
      <c r="AR2">
        <f>VLOOKUP(A2,'[1]Beregning samlet FPI'!$A$29:$CA$67,78,FALSE)</f>
        <v>131.03964907676198</v>
      </c>
      <c r="AS2">
        <f>VLOOKUP($A$2,'[1]Beregning samlet FPI'!$A$29:$CA$67,79,FALSE)</f>
        <v>130.93739100055464</v>
      </c>
      <c r="AT2">
        <f>VLOOKUP(A2,'[1]Beregning samlet FPI'!$A$29:$CG$67,80,FALSE)</f>
        <v>130.80312285874871</v>
      </c>
      <c r="AU2">
        <f>VLOOKUP(A2,'[1]Beregning samlet FPI'!$A$29:$CG$67,81,FALSE)</f>
        <v>130.56410005884726</v>
      </c>
      <c r="AV2">
        <f>VLOOKUP(A2,'[1]Beregning samlet FPI'!$A$29:$CG$67,82,FALSE)</f>
        <v>130.93007686587299</v>
      </c>
      <c r="AW2">
        <f>VLOOKUP(A2,'[1]Beregning samlet FPI'!$A$29:$CG$67,83,FALSE)</f>
        <v>130.99569299476812</v>
      </c>
      <c r="AX2">
        <f>VLOOKUP(A2,'[1]Beregning samlet FPI'!$A$29:$CG$67,84,FALSE)</f>
        <v>130.79019514740799</v>
      </c>
      <c r="AY2">
        <f>VLOOKUP(A2,'[1]Beregning samlet FPI'!$A$29:$CG$67,85,FALSE)</f>
        <v>130.48784391926472</v>
      </c>
      <c r="AZ2">
        <f>VLOOKUP(A2,'[1]Beregning samlet FPI'!$A$29:$CV$67,89,FALSE)</f>
        <v>129.65511231369408</v>
      </c>
      <c r="BA2">
        <f>VLOOKUP(A2,'[1]Beregning samlet FPI'!$A$29:$CV$67,90,FALSE)</f>
        <v>131.05185972726366</v>
      </c>
      <c r="BB2">
        <f>VLOOKUP(A2,'[1]Beregning samlet FPI'!$A$29:$CV$67,91,FALSE)</f>
        <v>131.58566706634102</v>
      </c>
      <c r="BC2">
        <f>VLOOKUP(A2,'[1]Beregning samlet FPI'!$A$29:$CV$67,92,FALSE)</f>
        <v>131.78356823812183</v>
      </c>
      <c r="BD2">
        <f>VLOOKUP(A2,'[1]Beregning samlet FPI'!$A$29:$CV$67,93,FALSE)</f>
        <v>131.82064546597266</v>
      </c>
      <c r="BE2">
        <f>VLOOKUP(A2,'[1]Beregning samlet FPI'!$A$29:$CV$67,94,FALSE)</f>
        <v>131.60812576419369</v>
      </c>
      <c r="BF2">
        <f>VLOOKUP(A2,'[1]Beregning samlet FPI'!$A$29:$CV$67,95,FALSE)</f>
        <v>131.53376615397173</v>
      </c>
      <c r="BG2">
        <f>VLOOKUP(A2,'[1]Beregning samlet FPI'!$A$29:$CV$67,96,FALSE)</f>
        <v>131.23506371906501</v>
      </c>
      <c r="BH2">
        <f>VLOOKUP(A2,'[1]Beregning samlet FPI'!$A$29:$CV$67,97,FALSE)</f>
        <v>131.44441722565082</v>
      </c>
      <c r="BI2">
        <f>VLOOKUP(A2,'[1]Beregning samlet FPI'!$A$29:$CV$67,98,FALSE)</f>
        <v>131.40640586586645</v>
      </c>
      <c r="BJ2">
        <f>VLOOKUP(A2,'[1]Beregning samlet FPI'!$A$29:$CV$67,99,FALSE)</f>
        <v>131.28176808063475</v>
      </c>
      <c r="BK2">
        <f>VLOOKUP(A2,'[1]Beregning samlet FPI'!$A$29:$CV$67,100,FALSE)</f>
        <v>131.10932299209028</v>
      </c>
    </row>
    <row r="3" spans="1:97" x14ac:dyDescent="0.25">
      <c r="A3" s="1" t="s">
        <v>41</v>
      </c>
      <c r="B3" s="1" t="s">
        <v>42</v>
      </c>
      <c r="C3">
        <f>VLOOKUP(A3,'[1]Beregning samlet FPI'!$A$29:$CA$67,28,FALSE)</f>
        <v>125.8422716621226</v>
      </c>
      <c r="D3">
        <f>VLOOKUP(A3,'[1]Beregning samlet FPI'!$A$29:$CA$67,29,FALSE)</f>
        <v>125.9495802193041</v>
      </c>
      <c r="E3">
        <f>VLOOKUP(A3,'[1]Beregning samlet FPI'!$A$29:$CA$67,30,FALSE)</f>
        <v>127.2592118354541</v>
      </c>
      <c r="F3">
        <f>VLOOKUP(A3,'[1]Beregning samlet FPI'!$A$29:$CA$67,31,FALSE)</f>
        <v>127.46386103754939</v>
      </c>
      <c r="G3">
        <f>VLOOKUP(A3,'[1]Beregning samlet FPI'!$A$29:$CA$67,32,FALSE)</f>
        <v>128.05645835764469</v>
      </c>
      <c r="H3">
        <f>VLOOKUP(A3,'[1]Beregning samlet FPI'!$A$29:$CA$67,33,FALSE)</f>
        <v>128.70008032373235</v>
      </c>
      <c r="I3">
        <f>VLOOKUP(A3,'[1]Beregning samlet FPI'!$A$29:$CA$67,34,FALSE)</f>
        <v>129.3946647933972</v>
      </c>
      <c r="J3">
        <f>VLOOKUP(A3,'[1]Beregning samlet FPI'!$A$29:$CA$67,35,FALSE)</f>
        <v>130.24395969163595</v>
      </c>
      <c r="K3">
        <f>VLOOKUP(A3,'[1]Beregning samlet FPI'!$A$29:$CA$67,36,FALSE)</f>
        <v>128.64547188516516</v>
      </c>
      <c r="L3">
        <f>VLOOKUP(A3,'[1]Beregning samlet FPI'!$A$29:$CA$67,37,FALSE)</f>
        <v>128.73410858469535</v>
      </c>
      <c r="M3">
        <f>VLOOKUP(A3,'[1]Beregning samlet FPI'!$A$29:$CA$67,38,FALSE)</f>
        <v>129.84763737682991</v>
      </c>
      <c r="N3">
        <f>VLOOKUP(A3,'[1]Beregning samlet FPI'!$A$29:$CA$67,39,FALSE)</f>
        <v>132.21899427154619</v>
      </c>
      <c r="O3">
        <f>VLOOKUP(A3,'[1]Beregning samlet FPI'!$A$29:$CA$67,40,FALSE)</f>
        <v>131.80122766211593</v>
      </c>
      <c r="P3">
        <f>VLOOKUP(A3,'[1]Beregning samlet FPI'!$A$29:$CA$67,44,FALSE)</f>
        <v>132.88350553236131</v>
      </c>
      <c r="Q3">
        <f>VLOOKUP(A3,'[1]Beregning samlet FPI'!$A$29:$CA$67,45,FALSE)</f>
        <v>133.78085506311453</v>
      </c>
      <c r="R3">
        <f>VLOOKUP(A3,'[1]Beregning samlet FPI'!$A$29:$CA$67,46,FALSE)</f>
        <v>133.46204870000199</v>
      </c>
      <c r="S3">
        <f>VLOOKUP(A3,'[1]Beregning samlet FPI'!$A$29:$CA$67,47,FALSE)</f>
        <v>133.4154419379212</v>
      </c>
      <c r="T3">
        <f>VLOOKUP(A3,'[1]Beregning samlet FPI'!$A$29:$CA$67,48,FALSE)</f>
        <v>133.46021125007931</v>
      </c>
      <c r="U3">
        <f>VLOOKUP(A3,'[1]Beregning samlet FPI'!$A$29:$CA$67,49,FALSE)</f>
        <v>134.11803193842894</v>
      </c>
      <c r="V3">
        <f>VLOOKUP(A3,'[1]Beregning samlet FPI'!$A$29:$CA$67,50,FALSE)</f>
        <v>135.05117977443135</v>
      </c>
      <c r="W3">
        <f>VLOOKUP(A3,'[1]Beregning samlet FPI'!$A$29:$CA$67,51,FALSE)</f>
        <v>134.39063606842288</v>
      </c>
      <c r="X3">
        <f>VLOOKUP(A3,'[1]Beregning samlet FPI'!$A$29:$CA$67,52,FALSE)</f>
        <v>132.94148418397486</v>
      </c>
      <c r="Y3">
        <f>VLOOKUP(A3,'[1]Beregning samlet FPI'!$A$29:$CA$67,53,FALSE)</f>
        <v>133.47986656123098</v>
      </c>
      <c r="Z3">
        <f>VLOOKUP(A3,'[1]Beregning samlet FPI'!$A$29:$CA$67,54,FALSE)</f>
        <v>135.41445486804727</v>
      </c>
      <c r="AA3">
        <f>VLOOKUP(A3,'[1]Beregning samlet FPI'!$A$29:$CA$67,55,FALSE)</f>
        <v>135.18974598736341</v>
      </c>
      <c r="AB3">
        <f>VLOOKUP(A3,'[1]Beregning samlet FPI'!$A$29:$CA$67,59,FALSE)</f>
        <v>134.50834635627507</v>
      </c>
      <c r="AC3">
        <f>VLOOKUP(A3,'[1]Beregning samlet FPI'!$A$29:$CA$67,60,FALSE)</f>
        <v>134.04390971358285</v>
      </c>
      <c r="AD3">
        <f>VLOOKUP(A3,'[1]Beregning samlet FPI'!$A$29:$CA$67,61,FALSE)</f>
        <v>134.79557967506224</v>
      </c>
      <c r="AE3">
        <f>VLOOKUP(A3,'[1]Beregning samlet FPI'!$A$29:$CA$67,62,FALSE)</f>
        <v>133.88063279742769</v>
      </c>
      <c r="AF3">
        <f>VLOOKUP(A3,'[1]Beregning samlet FPI'!$A$29:$CA$67,63,FALSE)</f>
        <v>135.44051198483149</v>
      </c>
      <c r="AG3">
        <f>VLOOKUP(A3,'[1]Beregning samlet FPI'!$A$29:$CA$67,64,FALSE)</f>
        <v>135.59166416247348</v>
      </c>
      <c r="AH3">
        <f>VLOOKUP(A3,'[1]Beregning samlet FPI'!$A$29:$CA$67,65,FALSE)</f>
        <v>135.9419941449064</v>
      </c>
      <c r="AI3">
        <f>VLOOKUP(A3,'[1]Beregning samlet FPI'!$A$29:$CA$67,66,FALSE)</f>
        <v>135.49427447398577</v>
      </c>
      <c r="AJ3">
        <f>VLOOKUP(A3,'[1]Beregning samlet FPI'!$A$29:$CA$67,67,FALSE)</f>
        <v>134.04832269416025</v>
      </c>
      <c r="AK3">
        <f>VLOOKUP(A3,'[1]Beregning samlet FPI'!$A$29:$CA$67,68,FALSE)</f>
        <v>133.65590949171684</v>
      </c>
      <c r="AL3">
        <f>VLOOKUP(A3,'[1]Beregning samlet FPI'!$A$29:$CA$67,69,FALSE)</f>
        <v>133.33405806545869</v>
      </c>
      <c r="AM3">
        <f>VLOOKUP(A3,'[1]Beregning samlet FPI'!$A$29:$CA$67,70,FALSE)</f>
        <v>133.22208434053474</v>
      </c>
      <c r="AN3">
        <f>VLOOKUP(A3,'[1]Beregning samlet FPI'!$A$29:$CA$67,74,FALSE)</f>
        <v>133.91343618741166</v>
      </c>
      <c r="AO3">
        <f>VLOOKUP(A3,'[1]Beregning samlet FPI'!$A$29:$CA$67,75,FALSE)</f>
        <v>134.49700563134738</v>
      </c>
      <c r="AP3">
        <f>VLOOKUP(A3,'[1]Beregning samlet FPI'!$A$29:$CA$67,76,FALSE)</f>
        <v>133.78978560732776</v>
      </c>
      <c r="AQ3">
        <f>VLOOKUP(A3,'[1]Beregning samlet FPI'!$A$29:$CA$67,77,FALSE)</f>
        <v>134.00339763400569</v>
      </c>
      <c r="AR3">
        <f>VLOOKUP(A3,'[1]Beregning samlet FPI'!$A$29:$CA$67,78,FALSE)</f>
        <v>134.77977177778121</v>
      </c>
      <c r="AS3">
        <f>VLOOKUP(A3,'[1]Beregning samlet FPI'!$A$29:$CA$67,79,FALSE)</f>
        <v>135.57600441263585</v>
      </c>
      <c r="AT3">
        <f>VLOOKUP(A3,'[1]Beregning samlet FPI'!$A$29:$CG$67,80,FALSE)</f>
        <v>136.3804237551214</v>
      </c>
      <c r="AU3">
        <f>VLOOKUP(A3,'[1]Beregning samlet FPI'!$A$29:$CG$67,81,FALSE)</f>
        <v>135.33075895643768</v>
      </c>
      <c r="AV3">
        <f>VLOOKUP(A3,'[1]Beregning samlet FPI'!$A$29:$CG$67,82,FALSE)</f>
        <v>134.50937121612236</v>
      </c>
      <c r="AW3">
        <f>VLOOKUP(A3,'[1]Beregning samlet FPI'!$A$29:$CG$67,83,FALSE)</f>
        <v>134.4767588338857</v>
      </c>
      <c r="AX3">
        <f>VLOOKUP(A3,'[1]Beregning samlet FPI'!$A$29:$CG$67,84,FALSE)</f>
        <v>134.70299234562555</v>
      </c>
      <c r="AY3">
        <f>VLOOKUP(A3,'[1]Beregning samlet FPI'!$A$29:$CG$67,85,FALSE)</f>
        <v>134.397628275621</v>
      </c>
      <c r="AZ3">
        <f>VLOOKUP(A3,'[1]Beregning samlet FPI'!$A$29:$CV$67,89,FALSE)</f>
        <v>134.78044299673519</v>
      </c>
      <c r="BA3">
        <f>VLOOKUP(A3,'[1]Beregning samlet FPI'!$A$29:$CV$67,90,FALSE)</f>
        <v>134.53074667684405</v>
      </c>
      <c r="BB3">
        <f>VLOOKUP(A3,'[1]Beregning samlet FPI'!$A$29:$CV$67,91,FALSE)</f>
        <v>134.76562630756393</v>
      </c>
      <c r="BC3">
        <f>VLOOKUP(A3,'[1]Beregning samlet FPI'!$A$29:$CV$67,92,FALSE)</f>
        <v>135.25863848934387</v>
      </c>
      <c r="BD3">
        <f>VLOOKUP(A3,'[1]Beregning samlet FPI'!$A$29:$CV$67,93,FALSE)</f>
        <v>135.62693465727955</v>
      </c>
      <c r="BE3">
        <f>VLOOKUP(A3,'[1]Beregning samlet FPI'!$A$29:$CV$67,94,FALSE)</f>
        <v>135.6606040789616</v>
      </c>
      <c r="BF3">
        <f>VLOOKUP(A3,'[1]Beregning samlet FPI'!$A$29:$CV$67,95,FALSE)</f>
        <v>135.56360723872186</v>
      </c>
      <c r="BG3">
        <f>VLOOKUP(A3,'[1]Beregning samlet FPI'!$A$29:$CV$67,96,FALSE)</f>
        <v>135.26723443205452</v>
      </c>
      <c r="BH3">
        <f>VLOOKUP(A3,'[1]Beregning samlet FPI'!$A$29:$CV$67,97,FALSE)</f>
        <v>135.27131633966982</v>
      </c>
      <c r="BI3">
        <f>VLOOKUP(A3,'[1]Beregning samlet FPI'!$A$29:$CV$67,98,FALSE)</f>
        <v>134.79445442921374</v>
      </c>
      <c r="BJ3">
        <f>VLOOKUP(A3,'[1]Beregning samlet FPI'!$A$29:$CV$67,99,FALSE)</f>
        <v>135.73260683245385</v>
      </c>
      <c r="BK3">
        <f>VLOOKUP(A3,'[1]Beregning samlet FPI'!$A$29:$CV$67,100,FALSE)</f>
        <v>135.18975393182268</v>
      </c>
    </row>
    <row r="4" spans="1:97" x14ac:dyDescent="0.25">
      <c r="A4" s="1" t="s">
        <v>51</v>
      </c>
      <c r="B4" s="1" t="s">
        <v>52</v>
      </c>
      <c r="C4">
        <f>VLOOKUP(A4,'[1]Beregning samlet FPI'!$A$29:$CA$67,28,FALSE)</f>
        <v>124.78995312935079</v>
      </c>
      <c r="D4">
        <f>VLOOKUP(A4,'[1]Beregning samlet FPI'!$A$29:$CA$67,29,FALSE)</f>
        <v>124.7730517102118</v>
      </c>
      <c r="E4">
        <f>VLOOKUP(A4,'[1]Beregning samlet FPI'!$A$29:$CA$67,30,FALSE)</f>
        <v>125.40730015578131</v>
      </c>
      <c r="F4">
        <f>VLOOKUP(A4,'[1]Beregning samlet FPI'!$A$29:$CA$67,31,FALSE)</f>
        <v>125.5111837350121</v>
      </c>
      <c r="G4">
        <f>VLOOKUP(A4,'[1]Beregning samlet FPI'!$A$29:$CA$67,32,FALSE)</f>
        <v>126.17202733183773</v>
      </c>
      <c r="H4">
        <f>VLOOKUP(A4,'[1]Beregning samlet FPI'!$A$29:$CA$67,33,FALSE)</f>
        <v>126.5182203860366</v>
      </c>
      <c r="I4">
        <f>VLOOKUP(A4,'[1]Beregning samlet FPI'!$A$29:$CA$67,34,FALSE)</f>
        <v>127.27822219860846</v>
      </c>
      <c r="J4">
        <f>VLOOKUP(A4,'[1]Beregning samlet FPI'!$A$29:$CA$67,35,FALSE)</f>
        <v>128.12478571482626</v>
      </c>
      <c r="K4">
        <f>VLOOKUP(A4,'[1]Beregning samlet FPI'!$A$29:$CA$67,36,FALSE)</f>
        <v>126.55611863069579</v>
      </c>
      <c r="L4">
        <f>VLOOKUP(A4,'[1]Beregning samlet FPI'!$A$29:$CA$67,37,FALSE)</f>
        <v>126.58935118174365</v>
      </c>
      <c r="M4">
        <f>VLOOKUP(A4,'[1]Beregning samlet FPI'!$A$29:$CA$67,38,FALSE)</f>
        <v>127.87359472814943</v>
      </c>
      <c r="N4">
        <f>VLOOKUP(A4,'[1]Beregning samlet FPI'!$A$29:$CA$67,39,FALSE)</f>
        <v>129.91899521126609</v>
      </c>
      <c r="O4">
        <f>VLOOKUP(A4,'[1]Beregning samlet FPI'!$A$29:$CA$67,40,FALSE)</f>
        <v>129.35935337174729</v>
      </c>
      <c r="P4">
        <f>VLOOKUP(A4,'[1]Beregning samlet FPI'!$A$29:$CA$67,44,FALSE)</f>
        <v>130.71099122044114</v>
      </c>
      <c r="Q4">
        <f>VLOOKUP(A4,'[1]Beregning samlet FPI'!$A$29:$CA$67,45,FALSE)</f>
        <v>131.33272574052179</v>
      </c>
      <c r="R4">
        <f>VLOOKUP(A4,'[1]Beregning samlet FPI'!$A$29:$CA$67,46,FALSE)</f>
        <v>130.96756320788751</v>
      </c>
      <c r="S4">
        <f>VLOOKUP(A4,'[1]Beregning samlet FPI'!$A$29:$CA$67,47,FALSE)</f>
        <v>131.01620924074876</v>
      </c>
      <c r="T4">
        <f>VLOOKUP(A4,'[1]Beregning samlet FPI'!$A$29:$CA$67,48,FALSE)</f>
        <v>131.39500059832304</v>
      </c>
      <c r="U4">
        <f>VLOOKUP(A4,'[1]Beregning samlet FPI'!$A$29:$CA$67,49,FALSE)</f>
        <v>132.06845181833216</v>
      </c>
      <c r="V4">
        <f>VLOOKUP(A4,'[1]Beregning samlet FPI'!$A$29:$CA$67,50,FALSE)</f>
        <v>132.78381857343354</v>
      </c>
      <c r="W4">
        <f>VLOOKUP(A4,'[1]Beregning samlet FPI'!$A$29:$CA$67,51,FALSE)</f>
        <v>132.45675685434514</v>
      </c>
      <c r="X4">
        <f>VLOOKUP(A4,'[1]Beregning samlet FPI'!$A$29:$CA$67,52,FALSE)</f>
        <v>130.91165703103115</v>
      </c>
      <c r="Y4">
        <f>VLOOKUP(A4,'[1]Beregning samlet FPI'!$A$29:$CA$67,53,FALSE)</f>
        <v>131.70500127139101</v>
      </c>
      <c r="Z4">
        <f>VLOOKUP(A4,'[1]Beregning samlet FPI'!$A$29:$CA$67,54,FALSE)</f>
        <v>133.58698488060813</v>
      </c>
      <c r="AA4">
        <f>VLOOKUP(A4,'[1]Beregning samlet FPI'!$A$29:$CA$67,55,FALSE)</f>
        <v>133.46055506667875</v>
      </c>
      <c r="AB4">
        <f>VLOOKUP(A4,'[1]Beregning samlet FPI'!$A$29:$CA$67,59,FALSE)</f>
        <v>132.76972191873614</v>
      </c>
      <c r="AC4">
        <f>VLOOKUP(A4,'[1]Beregning samlet FPI'!$A$29:$CA$67,60,FALSE)</f>
        <v>132.19741906563243</v>
      </c>
      <c r="AD4">
        <f>VLOOKUP(A4,'[1]Beregning samlet FPI'!$A$29:$CA$67,61,FALSE)</f>
        <v>133.19174302876709</v>
      </c>
      <c r="AE4">
        <f>VLOOKUP(A4,'[1]Beregning samlet FPI'!$A$29:$CA$67,62,FALSE)</f>
        <v>132.34051077962746</v>
      </c>
      <c r="AF4">
        <f>VLOOKUP(A4,'[1]Beregning samlet FPI'!$A$29:$CA$67,63,FALSE)</f>
        <v>133.66197639836767</v>
      </c>
      <c r="AG4">
        <f>VLOOKUP(A4,'[1]Beregning samlet FPI'!$A$29:$CA$67,64,FALSE)</f>
        <v>133.96008332349211</v>
      </c>
      <c r="AH4">
        <f>VLOOKUP(A4,'[1]Beregning samlet FPI'!$A$29:$CA$67,65,FALSE)</f>
        <v>134.75620849888151</v>
      </c>
      <c r="AI4">
        <f>VLOOKUP(A4,'[1]Beregning samlet FPI'!$A$29:$CA$67,66,FALSE)</f>
        <v>134.29122586495353</v>
      </c>
      <c r="AJ4">
        <f>VLOOKUP(A4,'[1]Beregning samlet FPI'!$A$29:$CA$67,67,FALSE)</f>
        <v>132.96136088737097</v>
      </c>
      <c r="AK4">
        <f>VLOOKUP(A4,'[1]Beregning samlet FPI'!$A$29:$CA$67,68,FALSE)</f>
        <v>132.46095572820465</v>
      </c>
      <c r="AL4">
        <f>VLOOKUP(A4,'[1]Beregning samlet FPI'!$A$29:$CA$67,69,FALSE)</f>
        <v>132.19611929946987</v>
      </c>
      <c r="AM4">
        <f>VLOOKUP(A4,'[1]Beregning samlet FPI'!$A$29:$CA$67,70,FALSE)</f>
        <v>132.26650416350532</v>
      </c>
      <c r="AN4">
        <f>VLOOKUP(A4,'[1]Beregning samlet FPI'!$A$29:$CA$67,74,FALSE)</f>
        <v>133.27968234383673</v>
      </c>
      <c r="AO4">
        <f>VLOOKUP(A4,'[1]Beregning samlet FPI'!$A$29:$CA$67,75,FALSE)</f>
        <v>134.01719980869623</v>
      </c>
      <c r="AP4">
        <f>VLOOKUP(A4,'[1]Beregning samlet FPI'!$A$29:$CA$67,76,FALSE)</f>
        <v>133.63924226648047</v>
      </c>
      <c r="AQ4">
        <f>VLOOKUP(A4,'[1]Beregning samlet FPI'!$A$29:$CA$67,77,FALSE)</f>
        <v>133.8355999985661</v>
      </c>
      <c r="AR4">
        <f>VLOOKUP(A4,'[1]Beregning samlet FPI'!$A$29:$CA$67,78,FALSE)</f>
        <v>134.44807583441232</v>
      </c>
      <c r="AS4">
        <f>VLOOKUP(A4,'[1]Beregning samlet FPI'!$A$29:$CA$67,79,FALSE)</f>
        <v>134.9222441645739</v>
      </c>
      <c r="AT4">
        <f>VLOOKUP(A4,'[1]Beregning samlet FPI'!$A$29:$CG$67,80,FALSE)</f>
        <v>135.93024183849528</v>
      </c>
      <c r="AU4">
        <f>VLOOKUP(A4,'[1]Beregning samlet FPI'!$A$29:$CG$67,81,FALSE)</f>
        <v>134.69269523179352</v>
      </c>
      <c r="AV4">
        <f>VLOOKUP(A4,'[1]Beregning samlet FPI'!$A$29:$CG$67,82,FALSE)</f>
        <v>134.24857475190564</v>
      </c>
      <c r="AW4">
        <f>VLOOKUP(A4,'[1]Beregning samlet FPI'!$A$29:$CG$67,83,FALSE)</f>
        <v>134.47869690424199</v>
      </c>
      <c r="AX4">
        <f>VLOOKUP(A4,'[1]Beregning samlet FPI'!$A$29:$CG$67,84,FALSE)</f>
        <v>134.36865892321339</v>
      </c>
      <c r="AY4">
        <f>VLOOKUP(A4,'[1]Beregning samlet FPI'!$A$29:$CG$67,85,FALSE)</f>
        <v>133.95051066711355</v>
      </c>
      <c r="AZ4">
        <f>VLOOKUP(A4,'[1]Beregning samlet FPI'!$A$29:$CV$67,89,FALSE)</f>
        <v>134.38654208785172</v>
      </c>
      <c r="BA4">
        <f>VLOOKUP(A4,'[1]Beregning samlet FPI'!$A$29:$CV$67,90,FALSE)</f>
        <v>133.95253926164753</v>
      </c>
      <c r="BB4">
        <f>VLOOKUP(A4,'[1]Beregning samlet FPI'!$A$29:$CV$67,91,FALSE)</f>
        <v>134.19716741976546</v>
      </c>
      <c r="BC4">
        <f>VLOOKUP(A4,'[1]Beregning samlet FPI'!$A$29:$CV$67,92,FALSE)</f>
        <v>134.69651843014861</v>
      </c>
      <c r="BD4">
        <f>VLOOKUP(A4,'[1]Beregning samlet FPI'!$A$29:$CV$67,93,FALSE)</f>
        <v>135.37186665637947</v>
      </c>
      <c r="BE4">
        <f>VLOOKUP(A4,'[1]Beregning samlet FPI'!$A$29:$CV$67,94,FALSE)</f>
        <v>135.57017173371693</v>
      </c>
      <c r="BF4">
        <f>VLOOKUP(A4,'[1]Beregning samlet FPI'!$A$29:$CV$67,95,FALSE)</f>
        <v>135.51026516379579</v>
      </c>
      <c r="BG4">
        <f>VLOOKUP(A4,'[1]Beregning samlet FPI'!$A$29:$CV$67,96,FALSE)</f>
        <v>134.95074139392773</v>
      </c>
      <c r="BH4">
        <f>VLOOKUP(A4,'[1]Beregning samlet FPI'!$A$29:$CV$67,97,FALSE)</f>
        <v>135.28227370861828</v>
      </c>
      <c r="BI4">
        <f>VLOOKUP(A4,'[1]Beregning samlet FPI'!$A$29:$CV$67,98,FALSE)</f>
        <v>134.78850474424772</v>
      </c>
      <c r="BJ4">
        <f>VLOOKUP(A4,'[1]Beregning samlet FPI'!$A$29:$CV$67,99,FALSE)</f>
        <v>135.64994295606527</v>
      </c>
      <c r="BK4">
        <f>VLOOKUP(A4,'[1]Beregning samlet FPI'!$A$29:$CV$67,100,FALSE)</f>
        <v>135.47821547639046</v>
      </c>
    </row>
    <row r="5" spans="1:97" x14ac:dyDescent="0.25">
      <c r="A5" s="1" t="s">
        <v>53</v>
      </c>
      <c r="B5" s="1" t="s">
        <v>54</v>
      </c>
      <c r="C5">
        <f>VLOOKUP(A5,'[1]Beregning samlet FPI'!$A$29:$CA$67,28,FALSE)</f>
        <v>138.202368099556</v>
      </c>
      <c r="D5">
        <f>VLOOKUP(A5,'[1]Beregning samlet FPI'!$A$29:$CA$67,29,FALSE)</f>
        <v>138.67354892607474</v>
      </c>
      <c r="E5">
        <f>VLOOKUP(A5,'[1]Beregning samlet FPI'!$A$29:$CA$67,30,FALSE)</f>
        <v>140.61468028620877</v>
      </c>
      <c r="F5">
        <f>VLOOKUP(A5,'[1]Beregning samlet FPI'!$A$29:$CA$67,31,FALSE)</f>
        <v>139.55996311233395</v>
      </c>
      <c r="G5">
        <f>VLOOKUP(A5,'[1]Beregning samlet FPI'!$A$29:$CA$67,32,FALSE)</f>
        <v>142.07481287470901</v>
      </c>
      <c r="H5">
        <f>VLOOKUP(A5,'[1]Beregning samlet FPI'!$A$29:$CA$67,33,FALSE)</f>
        <v>142.07340519509722</v>
      </c>
      <c r="I5">
        <f>VLOOKUP(A5,'[1]Beregning samlet FPI'!$A$29:$CA$67,34,FALSE)</f>
        <v>142.92389143114389</v>
      </c>
      <c r="J5">
        <f>VLOOKUP(A5,'[1]Beregning samlet FPI'!$A$29:$CA$67,35,FALSE)</f>
        <v>145.87258078609679</v>
      </c>
      <c r="K5">
        <f>VLOOKUP(A5,'[1]Beregning samlet FPI'!$A$29:$CA$67,36,FALSE)</f>
        <v>143.22433420516478</v>
      </c>
      <c r="L5">
        <f>VLOOKUP(A5,'[1]Beregning samlet FPI'!$A$29:$CA$67,37,FALSE)</f>
        <v>144.00255982987889</v>
      </c>
      <c r="M5">
        <f>VLOOKUP(A5,'[1]Beregning samlet FPI'!$A$29:$CA$67,38,FALSE)</f>
        <v>144.35359461537999</v>
      </c>
      <c r="N5">
        <f>VLOOKUP(A5,'[1]Beregning samlet FPI'!$A$29:$CA$67,39,FALSE)</f>
        <v>146.28938399944286</v>
      </c>
      <c r="O5">
        <f>VLOOKUP(A5,'[1]Beregning samlet FPI'!$A$29:$CA$67,40,FALSE)</f>
        <v>146.15599045757284</v>
      </c>
      <c r="P5">
        <f>VLOOKUP(A5,'[1]Beregning samlet FPI'!$A$29:$CA$67,44,FALSE)</f>
        <v>146.65077696744243</v>
      </c>
      <c r="Q5">
        <f>VLOOKUP(A5,'[1]Beregning samlet FPI'!$A$29:$CA$67,45,FALSE)</f>
        <v>145.28855157519223</v>
      </c>
      <c r="R5">
        <f>VLOOKUP(A5,'[1]Beregning samlet FPI'!$A$29:$CA$67,46,FALSE)</f>
        <v>146.27056531170123</v>
      </c>
      <c r="S5">
        <f>VLOOKUP(A5,'[1]Beregning samlet FPI'!$A$29:$CA$67,47,FALSE)</f>
        <v>146.97287611820244</v>
      </c>
      <c r="T5">
        <f>VLOOKUP(A5,'[1]Beregning samlet FPI'!$A$29:$CA$67,48,FALSE)</f>
        <v>145.2906482979387</v>
      </c>
      <c r="U5">
        <f>VLOOKUP(A5,'[1]Beregning samlet FPI'!$A$29:$CA$67,49,FALSE)</f>
        <v>147.51836270146521</v>
      </c>
      <c r="V5">
        <f>VLOOKUP(A5,'[1]Beregning samlet FPI'!$A$29:$CA$67,50,FALSE)</f>
        <v>148.50483881809433</v>
      </c>
      <c r="W5">
        <f>VLOOKUP(A5,'[1]Beregning samlet FPI'!$A$29:$CA$67,51,FALSE)</f>
        <v>146.57670519875902</v>
      </c>
      <c r="X5">
        <f>VLOOKUP(A5,'[1]Beregning samlet FPI'!$A$29:$CA$67,52,FALSE)</f>
        <v>146.23735159403356</v>
      </c>
      <c r="Y5">
        <f>VLOOKUP(A5,'[1]Beregning samlet FPI'!$A$29:$CA$67,53,FALSE)</f>
        <v>146.52578417169462</v>
      </c>
      <c r="Z5">
        <f>VLOOKUP(A5,'[1]Beregning samlet FPI'!$A$29:$CA$67,54,FALSE)</f>
        <v>149.48804248801127</v>
      </c>
      <c r="AA5">
        <f>VLOOKUP(A5,'[1]Beregning samlet FPI'!$A$29:$CA$67,55,FALSE)</f>
        <v>149.40761354816334</v>
      </c>
      <c r="AB5">
        <f>VLOOKUP(A5,'[1]Beregning samlet FPI'!$A$29:$CA$67,59,FALSE)</f>
        <v>147.99937717190738</v>
      </c>
      <c r="AC5">
        <f>VLOOKUP(A5,'[1]Beregning samlet FPI'!$A$29:$CA$67,60,FALSE)</f>
        <v>147.52452993939016</v>
      </c>
      <c r="AD5">
        <f>VLOOKUP(A5,'[1]Beregning samlet FPI'!$A$29:$CA$67,61,FALSE)</f>
        <v>148.89629902197129</v>
      </c>
      <c r="AE5">
        <f>VLOOKUP(A5,'[1]Beregning samlet FPI'!$A$29:$CA$67,62,FALSE)</f>
        <v>147.56558749646621</v>
      </c>
      <c r="AF5">
        <f>VLOOKUP(A5,'[1]Beregning samlet FPI'!$A$29:$CA$67,63,FALSE)</f>
        <v>149.25497135043955</v>
      </c>
      <c r="AG5">
        <f>VLOOKUP(A5,'[1]Beregning samlet FPI'!$A$29:$CA$67,64,FALSE)</f>
        <v>149.53405587127074</v>
      </c>
      <c r="AH5">
        <f>VLOOKUP(A5,'[1]Beregning samlet FPI'!$A$29:$CA$67,65,FALSE)</f>
        <v>150.97504506567796</v>
      </c>
      <c r="AI5">
        <f>VLOOKUP(A5,'[1]Beregning samlet FPI'!$A$29:$CA$67,66,FALSE)</f>
        <v>148.42753444855231</v>
      </c>
      <c r="AJ5">
        <f>VLOOKUP(A5,'[1]Beregning samlet FPI'!$A$29:$CA$67,67,FALSE)</f>
        <v>149.36856686466251</v>
      </c>
      <c r="AK5">
        <f>VLOOKUP(A5,'[1]Beregning samlet FPI'!$A$29:$CA$67,68,FALSE)</f>
        <v>149.00432866799341</v>
      </c>
      <c r="AL5">
        <f>VLOOKUP(A5,'[1]Beregning samlet FPI'!$A$29:$CA$67,69,FALSE)</f>
        <v>148.79910508040825</v>
      </c>
      <c r="AM5">
        <f>VLOOKUP(A5,'[1]Beregning samlet FPI'!$A$29:$CA$67,70,FALSE)</f>
        <v>147.33535897553458</v>
      </c>
      <c r="AN5">
        <f>VLOOKUP(A5,'[1]Beregning samlet FPI'!$A$29:$CA$67,74,FALSE)</f>
        <v>148.78205066091368</v>
      </c>
      <c r="AO5">
        <f>VLOOKUP(A5,'[1]Beregning samlet FPI'!$A$29:$CA$67,75,FALSE)</f>
        <v>149.68442451374133</v>
      </c>
      <c r="AP5">
        <f>VLOOKUP(A5,'[1]Beregning samlet FPI'!$A$29:$CA$67,76,FALSE)</f>
        <v>149.16919868221279</v>
      </c>
      <c r="AQ5">
        <f>VLOOKUP(A5,'[1]Beregning samlet FPI'!$A$29:$CA$67,77,FALSE)</f>
        <v>149.14657674159585</v>
      </c>
      <c r="AR5">
        <f>VLOOKUP(A5,'[1]Beregning samlet FPI'!$A$29:$CA$67,78,FALSE)</f>
        <v>150.79562662486705</v>
      </c>
      <c r="AS5">
        <f>VLOOKUP(A5,'[1]Beregning samlet FPI'!$A$29:$CA$67,79,FALSE)</f>
        <v>149.68922852866905</v>
      </c>
      <c r="AT5">
        <f>VLOOKUP(A5,'[1]Beregning samlet FPI'!$A$29:$CG$67,80,FALSE)</f>
        <v>151.03053026395881</v>
      </c>
      <c r="AU5">
        <f>VLOOKUP(A5,'[1]Beregning samlet FPI'!$A$29:$CG$67,81,FALSE)</f>
        <v>148.61024269659657</v>
      </c>
      <c r="AV5">
        <f>VLOOKUP(A5,'[1]Beregning samlet FPI'!$A$29:$CG$67,82,FALSE)</f>
        <v>148.61236362506457</v>
      </c>
      <c r="AW5">
        <f>VLOOKUP(A5,'[1]Beregning samlet FPI'!$A$29:$CG$67,83,FALSE)</f>
        <v>147.33302640050525</v>
      </c>
      <c r="AX5">
        <f>VLOOKUP(A5,'[1]Beregning samlet FPI'!$A$29:$CG$67,84,FALSE)</f>
        <v>148.29647266327817</v>
      </c>
      <c r="AY5">
        <f>VLOOKUP(A5,'[1]Beregning samlet FPI'!$A$29:$CG$67,85,FALSE)</f>
        <v>148.3155740628788</v>
      </c>
      <c r="AZ5">
        <f>VLOOKUP(A5,'[1]Beregning samlet FPI'!$A$29:$CV$67,89,FALSE)</f>
        <v>147.78946009390694</v>
      </c>
      <c r="BA5">
        <f>VLOOKUP(A5,'[1]Beregning samlet FPI'!$A$29:$CV$67,90,FALSE)</f>
        <v>149.15114069142999</v>
      </c>
      <c r="BB5">
        <f>VLOOKUP(A5,'[1]Beregning samlet FPI'!$A$29:$CV$67,91,FALSE)</f>
        <v>147.33948868104821</v>
      </c>
      <c r="BC5">
        <f>VLOOKUP(A5,'[1]Beregning samlet FPI'!$A$29:$CV$67,92,FALSE)</f>
        <v>148.80604626589954</v>
      </c>
      <c r="BD5">
        <f>VLOOKUP(A5,'[1]Beregning samlet FPI'!$A$29:$CV$67,93,FALSE)</f>
        <v>149.36720089901627</v>
      </c>
      <c r="BE5">
        <f>VLOOKUP(A5,'[1]Beregning samlet FPI'!$A$29:$CV$67,94,FALSE)</f>
        <v>149.97799992170718</v>
      </c>
      <c r="BF5">
        <f>VLOOKUP(A5,'[1]Beregning samlet FPI'!$A$29:$CV$67,95,FALSE)</f>
        <v>150.65310873585068</v>
      </c>
      <c r="BG5">
        <f>VLOOKUP(A5,'[1]Beregning samlet FPI'!$A$29:$CV$67,96,FALSE)</f>
        <v>146.25401297461599</v>
      </c>
      <c r="BH5">
        <f>VLOOKUP(A5,'[1]Beregning samlet FPI'!$A$29:$CV$67,97,FALSE)</f>
        <v>148.83877759379752</v>
      </c>
      <c r="BI5">
        <f>VLOOKUP(A5,'[1]Beregning samlet FPI'!$A$29:$CV$67,98,FALSE)</f>
        <v>148.46254374685645</v>
      </c>
      <c r="BJ5">
        <f>VLOOKUP(A5,'[1]Beregning samlet FPI'!$A$29:$CV$67,99,FALSE)</f>
        <v>149.73341666147073</v>
      </c>
      <c r="BK5">
        <f>VLOOKUP(A5,'[1]Beregning samlet FPI'!$A$29:$CV$67,100,FALSE)</f>
        <v>149.20163728708025</v>
      </c>
    </row>
    <row r="6" spans="1:97" x14ac:dyDescent="0.25">
      <c r="A6" s="1" t="s">
        <v>55</v>
      </c>
      <c r="B6" s="1" t="s">
        <v>56</v>
      </c>
      <c r="C6">
        <f>VLOOKUP(A6,'[1]Beregning samlet FPI'!$A$29:$CA$67,28,FALSE)</f>
        <v>109.397346881468</v>
      </c>
      <c r="D6">
        <f>VLOOKUP(A6,'[1]Beregning samlet FPI'!$A$29:$CA$67,29,FALSE)</f>
        <v>110.06314825213842</v>
      </c>
      <c r="E6">
        <f>VLOOKUP(A6,'[1]Beregning samlet FPI'!$A$29:$CA$67,30,FALSE)</f>
        <v>109.28470707333219</v>
      </c>
      <c r="F6">
        <f>VLOOKUP(A6,'[1]Beregning samlet FPI'!$A$29:$CA$67,31,FALSE)</f>
        <v>109.41144420765924</v>
      </c>
      <c r="G6">
        <f>VLOOKUP(A6,'[1]Beregning samlet FPI'!$A$29:$CA$67,32,FALSE)</f>
        <v>110.79139289086956</v>
      </c>
      <c r="H6">
        <f>VLOOKUP(A6,'[1]Beregning samlet FPI'!$A$29:$CA$67,33,FALSE)</f>
        <v>110.32824406301488</v>
      </c>
      <c r="I6">
        <f>VLOOKUP(A6,'[1]Beregning samlet FPI'!$A$29:$CA$67,34,FALSE)</f>
        <v>111.91884133656211</v>
      </c>
      <c r="J6">
        <f>VLOOKUP(A6,'[1]Beregning samlet FPI'!$A$29:$CA$67,35,FALSE)</f>
        <v>112.9167520538367</v>
      </c>
      <c r="K6">
        <f>VLOOKUP(A6,'[1]Beregning samlet FPI'!$A$29:$CA$67,36,FALSE)</f>
        <v>112.12327912176028</v>
      </c>
      <c r="L6">
        <f>VLOOKUP(A6,'[1]Beregning samlet FPI'!$A$29:$CA$67,37,FALSE)</f>
        <v>110.67800834238112</v>
      </c>
      <c r="M6">
        <f>VLOOKUP(A6,'[1]Beregning samlet FPI'!$A$29:$CA$67,38,FALSE)</f>
        <v>112.10128418101263</v>
      </c>
      <c r="N6">
        <f>VLOOKUP(A6,'[1]Beregning samlet FPI'!$A$29:$CA$67,39,FALSE)</f>
        <v>114.73661882480387</v>
      </c>
      <c r="O6">
        <f>VLOOKUP(A6,'[1]Beregning samlet FPI'!$A$29:$CA$67,40,FALSE)</f>
        <v>114.47292412214314</v>
      </c>
      <c r="P6">
        <f>VLOOKUP(A6,'[1]Beregning samlet FPI'!$A$29:$CA$67,44,FALSE)</f>
        <v>114.67013996844734</v>
      </c>
      <c r="Q6">
        <f>VLOOKUP(A6,'[1]Beregning samlet FPI'!$A$29:$CA$67,45,FALSE)</f>
        <v>114.09965571423446</v>
      </c>
      <c r="R6">
        <f>VLOOKUP(A6,'[1]Beregning samlet FPI'!$A$29:$CA$67,46,FALSE)</f>
        <v>114.07709062613206</v>
      </c>
      <c r="S6">
        <f>VLOOKUP(A6,'[1]Beregning samlet FPI'!$A$29:$CA$67,47,FALSE)</f>
        <v>115.81888929555758</v>
      </c>
      <c r="T6">
        <f>VLOOKUP(A6,'[1]Beregning samlet FPI'!$A$29:$CA$67,48,FALSE)</f>
        <v>116.97771330743136</v>
      </c>
      <c r="U6">
        <f>VLOOKUP(A6,'[1]Beregning samlet FPI'!$A$29:$CA$67,49,FALSE)</f>
        <v>116.44607014600689</v>
      </c>
      <c r="V6">
        <f>VLOOKUP(A6,'[1]Beregning samlet FPI'!$A$29:$CA$67,50,FALSE)</f>
        <v>117.03662618460156</v>
      </c>
      <c r="W6">
        <f>VLOOKUP(A6,'[1]Beregning samlet FPI'!$A$29:$CA$67,51,FALSE)</f>
        <v>116.93422756160766</v>
      </c>
      <c r="X6">
        <f>VLOOKUP(A6,'[1]Beregning samlet FPI'!$A$29:$CA$67,52,FALSE)</f>
        <v>116.22009456417938</v>
      </c>
      <c r="Y6">
        <f>VLOOKUP(A6,'[1]Beregning samlet FPI'!$A$29:$CA$67,53,FALSE)</f>
        <v>117.42684827053469</v>
      </c>
      <c r="Z6">
        <f>VLOOKUP(A6,'[1]Beregning samlet FPI'!$A$29:$CA$67,54,FALSE)</f>
        <v>118.27615115408106</v>
      </c>
      <c r="AA6">
        <f>VLOOKUP(A6,'[1]Beregning samlet FPI'!$A$29:$CA$67,55,FALSE)</f>
        <v>118.0203222471342</v>
      </c>
      <c r="AB6">
        <f>VLOOKUP(A6,'[1]Beregning samlet FPI'!$A$29:$CA$67,59,FALSE)</f>
        <v>116.49346718840654</v>
      </c>
      <c r="AC6">
        <f>VLOOKUP(A6,'[1]Beregning samlet FPI'!$A$29:$CA$67,60,FALSE)</f>
        <v>115.78723162695491</v>
      </c>
      <c r="AD6">
        <f>VLOOKUP(A6,'[1]Beregning samlet FPI'!$A$29:$CA$67,61,FALSE)</f>
        <v>116.33266978657707</v>
      </c>
      <c r="AE6">
        <f>VLOOKUP(A6,'[1]Beregning samlet FPI'!$A$29:$CA$67,62,FALSE)</f>
        <v>114.21972870090474</v>
      </c>
      <c r="AF6">
        <f>VLOOKUP(A6,'[1]Beregning samlet FPI'!$A$29:$CA$67,63,FALSE)</f>
        <v>116.26671481376144</v>
      </c>
      <c r="AG6">
        <f>VLOOKUP(A6,'[1]Beregning samlet FPI'!$A$29:$CA$67,64,FALSE)</f>
        <v>116.71398922821773</v>
      </c>
      <c r="AH6">
        <f>VLOOKUP(A6,'[1]Beregning samlet FPI'!$A$29:$CA$67,65,FALSE)</f>
        <v>117.53162523702601</v>
      </c>
      <c r="AI6">
        <f>VLOOKUP(A6,'[1]Beregning samlet FPI'!$A$29:$CA$67,66,FALSE)</f>
        <v>115.7227553668674</v>
      </c>
      <c r="AJ6">
        <f>VLOOKUP(A6,'[1]Beregning samlet FPI'!$A$29:$CA$67,67,FALSE)</f>
        <v>114.96282953408499</v>
      </c>
      <c r="AK6">
        <f>VLOOKUP(A6,'[1]Beregning samlet FPI'!$A$29:$CA$67,68,FALSE)</f>
        <v>113.30526022659436</v>
      </c>
      <c r="AL6">
        <f>VLOOKUP(A6,'[1]Beregning samlet FPI'!$A$29:$CA$67,69,FALSE)</f>
        <v>114.39574729043188</v>
      </c>
      <c r="AM6">
        <f>VLOOKUP(A6,'[1]Beregning samlet FPI'!$A$29:$CA$67,70,FALSE)</f>
        <v>113.73722776187813</v>
      </c>
      <c r="AN6">
        <f>VLOOKUP(A6,'[1]Beregning samlet FPI'!$A$29:$CA$67,74,FALSE)</f>
        <v>113.59589432573277</v>
      </c>
      <c r="AO6">
        <f>VLOOKUP(A6,'[1]Beregning samlet FPI'!$A$29:$CA$67,75,FALSE)</f>
        <v>113.89571294265254</v>
      </c>
      <c r="AP6">
        <f>VLOOKUP(A6,'[1]Beregning samlet FPI'!$A$29:$CA$67,76,FALSE)</f>
        <v>112.95297302305475</v>
      </c>
      <c r="AQ6">
        <f>VLOOKUP(A6,'[1]Beregning samlet FPI'!$A$29:$CA$67,77,FALSE)</f>
        <v>112.50497535467919</v>
      </c>
      <c r="AR6">
        <f>VLOOKUP(A6,'[1]Beregning samlet FPI'!$A$29:$CA$67,78,FALSE)</f>
        <v>113.96219843823428</v>
      </c>
      <c r="AS6">
        <f>VLOOKUP(A6,'[1]Beregning samlet FPI'!$A$29:$CA$67,79,FALSE)</f>
        <v>115.30911351659768</v>
      </c>
      <c r="AT6">
        <f>VLOOKUP(A6,'[1]Beregning samlet FPI'!$A$29:$CG$67,80,FALSE)</f>
        <v>116.37220029863572</v>
      </c>
      <c r="AU6">
        <f>VLOOKUP(A6,'[1]Beregning samlet FPI'!$A$29:$CG$67,81,FALSE)</f>
        <v>115.59252872228905</v>
      </c>
      <c r="AV6">
        <f>VLOOKUP(A6,'[1]Beregning samlet FPI'!$A$29:$CG$67,82,FALSE)</f>
        <v>114.21560716403938</v>
      </c>
      <c r="AW6">
        <f>VLOOKUP(A6,'[1]Beregning samlet FPI'!$A$29:$CG$67,83,FALSE)</f>
        <v>114.16607019590512</v>
      </c>
      <c r="AX6">
        <f>VLOOKUP(A6,'[1]Beregning samlet FPI'!$A$29:$CG$67,84,FALSE)</f>
        <v>113.97335420052505</v>
      </c>
      <c r="AY6">
        <f>VLOOKUP(A6,'[1]Beregning samlet FPI'!$A$29:$CG$67,85,FALSE)</f>
        <v>114.00093098395334</v>
      </c>
      <c r="AZ6">
        <f>VLOOKUP(A6,'[1]Beregning samlet FPI'!$A$29:$CV$67,89,FALSE)</f>
        <v>113.02445926771549</v>
      </c>
      <c r="BA6">
        <f>VLOOKUP(A6,'[1]Beregning samlet FPI'!$A$29:$CV$67,90,FALSE)</f>
        <v>113.1357581781797</v>
      </c>
      <c r="BB6">
        <f>VLOOKUP(A6,'[1]Beregning samlet FPI'!$A$29:$CV$67,91,FALSE)</f>
        <v>112.60537865433963</v>
      </c>
      <c r="BC6">
        <f>VLOOKUP(A6,'[1]Beregning samlet FPI'!$A$29:$CV$67,92,FALSE)</f>
        <v>113.27007518981996</v>
      </c>
      <c r="BD6">
        <f>VLOOKUP(A6,'[1]Beregning samlet FPI'!$A$29:$CV$67,93,FALSE)</f>
        <v>115.0011866483292</v>
      </c>
      <c r="BE6">
        <f>VLOOKUP(A6,'[1]Beregning samlet FPI'!$A$29:$CV$67,94,FALSE)</f>
        <v>114.40467224610359</v>
      </c>
      <c r="BF6">
        <f>VLOOKUP(A6,'[1]Beregning samlet FPI'!$A$29:$CV$67,95,FALSE)</f>
        <v>114.32774799587139</v>
      </c>
      <c r="BG6">
        <f>VLOOKUP(A6,'[1]Beregning samlet FPI'!$A$29:$CV$67,96,FALSE)</f>
        <v>115.35199756279826</v>
      </c>
      <c r="BH6">
        <f>VLOOKUP(A6,'[1]Beregning samlet FPI'!$A$29:$CV$67,97,FALSE)</f>
        <v>114.32995244821443</v>
      </c>
      <c r="BI6">
        <f>VLOOKUP(A6,'[1]Beregning samlet FPI'!$A$29:$CV$67,98,FALSE)</f>
        <v>113.64804488840224</v>
      </c>
      <c r="BJ6">
        <f>VLOOKUP(A6,'[1]Beregning samlet FPI'!$A$29:$CV$67,99,FALSE)</f>
        <v>114.09641325491995</v>
      </c>
      <c r="BK6">
        <f>VLOOKUP(A6,'[1]Beregning samlet FPI'!$A$29:$CV$67,100,FALSE)</f>
        <v>114.17003130513824</v>
      </c>
    </row>
    <row r="7" spans="1:97" x14ac:dyDescent="0.25">
      <c r="A7" s="1" t="s">
        <v>57</v>
      </c>
      <c r="B7" s="1" t="s">
        <v>58</v>
      </c>
      <c r="C7">
        <f>VLOOKUP(A7,'[1]Beregning samlet FPI'!$A$29:$CA$67,28,FALSE)</f>
        <v>106.82109544943714</v>
      </c>
      <c r="D7">
        <f>VLOOKUP(A7,'[1]Beregning samlet FPI'!$A$29:$CA$67,29,FALSE)</f>
        <v>105.87373828567574</v>
      </c>
      <c r="E7">
        <f>VLOOKUP(A7,'[1]Beregning samlet FPI'!$A$29:$CA$67,30,FALSE)</f>
        <v>106.75199424053005</v>
      </c>
      <c r="F7">
        <f>VLOOKUP(A7,'[1]Beregning samlet FPI'!$A$29:$CA$67,31,FALSE)</f>
        <v>108.33343038718938</v>
      </c>
      <c r="G7">
        <f>VLOOKUP(A7,'[1]Beregning samlet FPI'!$A$29:$CA$67,32,FALSE)</f>
        <v>108.93257911619817</v>
      </c>
      <c r="H7">
        <f>VLOOKUP(A7,'[1]Beregning samlet FPI'!$A$29:$CA$67,33,FALSE)</f>
        <v>108.33013662035566</v>
      </c>
      <c r="I7">
        <f>VLOOKUP(A7,'[1]Beregning samlet FPI'!$A$29:$CA$67,34,FALSE)</f>
        <v>109.59200237667841</v>
      </c>
      <c r="J7">
        <f>VLOOKUP(A7,'[1]Beregning samlet FPI'!$A$29:$CA$67,35,FALSE)</f>
        <v>111.19520080758464</v>
      </c>
      <c r="K7">
        <f>VLOOKUP(A7,'[1]Beregning samlet FPI'!$A$29:$CA$67,36,FALSE)</f>
        <v>110.39147354861983</v>
      </c>
      <c r="L7">
        <f>VLOOKUP(A7,'[1]Beregning samlet FPI'!$A$29:$CA$67,37,FALSE)</f>
        <v>106.62911742012496</v>
      </c>
      <c r="M7">
        <f>VLOOKUP(A7,'[1]Beregning samlet FPI'!$A$29:$CA$67,38,FALSE)</f>
        <v>109.50302874343981</v>
      </c>
      <c r="N7">
        <f>VLOOKUP(A7,'[1]Beregning samlet FPI'!$A$29:$CA$67,39,FALSE)</f>
        <v>108.94068555609348</v>
      </c>
      <c r="O7">
        <f>VLOOKUP(A7,'[1]Beregning samlet FPI'!$A$29:$CA$67,40,FALSE)</f>
        <v>110.99067658370096</v>
      </c>
      <c r="P7">
        <f>VLOOKUP(A7,'[1]Beregning samlet FPI'!$A$29:$CA$67,44,FALSE)</f>
        <v>112.51369131451099</v>
      </c>
      <c r="Q7">
        <f>VLOOKUP(A7,'[1]Beregning samlet FPI'!$A$29:$CA$67,45,FALSE)</f>
        <v>110.69103611304961</v>
      </c>
      <c r="R7">
        <f>VLOOKUP(A7,'[1]Beregning samlet FPI'!$A$29:$CA$67,46,FALSE)</f>
        <v>113.93128461494386</v>
      </c>
      <c r="S7">
        <f>VLOOKUP(A7,'[1]Beregning samlet FPI'!$A$29:$CA$67,47,FALSE)</f>
        <v>114.23546104464728</v>
      </c>
      <c r="T7">
        <f>VLOOKUP(A7,'[1]Beregning samlet FPI'!$A$29:$CA$67,48,FALSE)</f>
        <v>115.01668912533439</v>
      </c>
      <c r="U7">
        <f>VLOOKUP(A7,'[1]Beregning samlet FPI'!$A$29:$CA$67,49,FALSE)</f>
        <v>116.5440579701487</v>
      </c>
      <c r="V7">
        <f>VLOOKUP(A7,'[1]Beregning samlet FPI'!$A$29:$CA$67,50,FALSE)</f>
        <v>116.29352496857652</v>
      </c>
      <c r="W7">
        <f>VLOOKUP(A7,'[1]Beregning samlet FPI'!$A$29:$CA$67,51,FALSE)</f>
        <v>116.97537420680567</v>
      </c>
      <c r="X7">
        <f>VLOOKUP(A7,'[1]Beregning samlet FPI'!$A$29:$CA$67,52,FALSE)</f>
        <v>116.59125032806637</v>
      </c>
      <c r="Y7">
        <f>VLOOKUP(A7,'[1]Beregning samlet FPI'!$A$29:$CA$67,53,FALSE)</f>
        <v>115.22299251037079</v>
      </c>
      <c r="Z7">
        <f>VLOOKUP(A7,'[1]Beregning samlet FPI'!$A$29:$CA$67,54,FALSE)</f>
        <v>114.9720249400533</v>
      </c>
      <c r="AA7">
        <f>VLOOKUP(A7,'[1]Beregning samlet FPI'!$A$29:$CA$67,55,FALSE)</f>
        <v>116.44453562980033</v>
      </c>
      <c r="AB7">
        <f>VLOOKUP(A7,'[1]Beregning samlet FPI'!$A$29:$CA$67,59,FALSE)</f>
        <v>113.23377460887035</v>
      </c>
      <c r="AC7">
        <f>VLOOKUP(A7,'[1]Beregning samlet FPI'!$A$29:$CA$67,60,FALSE)</f>
        <v>113.54230667519059</v>
      </c>
      <c r="AD7">
        <f>VLOOKUP(A7,'[1]Beregning samlet FPI'!$A$29:$CA$67,61,FALSE)</f>
        <v>113.01810820773103</v>
      </c>
      <c r="AE7">
        <f>VLOOKUP(A7,'[1]Beregning samlet FPI'!$A$29:$CA$67,62,FALSE)</f>
        <v>111.38729151923336</v>
      </c>
      <c r="AF7">
        <f>VLOOKUP(A7,'[1]Beregning samlet FPI'!$A$29:$CA$67,63,FALSE)</f>
        <v>113.45111535302664</v>
      </c>
      <c r="AG7">
        <f>VLOOKUP(A7,'[1]Beregning samlet FPI'!$A$29:$CA$67,64,FALSE)</f>
        <v>113.20103099162911</v>
      </c>
      <c r="AH7">
        <f>VLOOKUP(A7,'[1]Beregning samlet FPI'!$A$29:$CA$67,65,FALSE)</f>
        <v>114.29445198004478</v>
      </c>
      <c r="AI7">
        <f>VLOOKUP(A7,'[1]Beregning samlet FPI'!$A$29:$CA$67,66,FALSE)</f>
        <v>113.72321587729932</v>
      </c>
      <c r="AJ7">
        <f>VLOOKUP(A7,'[1]Beregning samlet FPI'!$A$29:$CA$67,67,FALSE)</f>
        <v>113.11999763683056</v>
      </c>
      <c r="AK7">
        <f>VLOOKUP(A7,'[1]Beregning samlet FPI'!$A$29:$CA$67,68,FALSE)</f>
        <v>111.43568256008855</v>
      </c>
      <c r="AL7">
        <f>VLOOKUP(A7,'[1]Beregning samlet FPI'!$A$29:$CA$67,69,FALSE)</f>
        <v>113.1421605936506</v>
      </c>
      <c r="AM7">
        <f>VLOOKUP(A7,'[1]Beregning samlet FPI'!$A$29:$CA$67,70,FALSE)</f>
        <v>111.5918491522395</v>
      </c>
      <c r="AN7">
        <f>VLOOKUP(A7,'[1]Beregning samlet FPI'!$A$29:$CA$67,74,FALSE)</f>
        <v>111.50340424491056</v>
      </c>
      <c r="AO7">
        <f>VLOOKUP(A7,'[1]Beregning samlet FPI'!$A$29:$CA$67,75,FALSE)</f>
        <v>110.72398590854635</v>
      </c>
      <c r="AP7">
        <f>VLOOKUP(A7,'[1]Beregning samlet FPI'!$A$29:$CA$67,76,FALSE)</f>
        <v>111.66891077224702</v>
      </c>
      <c r="AQ7">
        <f>VLOOKUP(A7,'[1]Beregning samlet FPI'!$A$29:$CA$67,77,FALSE)</f>
        <v>111.30155167534855</v>
      </c>
      <c r="AR7">
        <f>VLOOKUP(A7,'[1]Beregning samlet FPI'!$A$29:$CA$67,78,FALSE)</f>
        <v>113.0814738361648</v>
      </c>
      <c r="AS7">
        <f>VLOOKUP(A7,'[1]Beregning samlet FPI'!$A$29:$CA$67,79,FALSE)</f>
        <v>115.52672641516057</v>
      </c>
      <c r="AT7">
        <f>VLOOKUP(A7,'[1]Beregning samlet FPI'!$A$29:$CG$67,80,FALSE)</f>
        <v>114.36400638854668</v>
      </c>
      <c r="AU7">
        <f>VLOOKUP(A7,'[1]Beregning samlet FPI'!$A$29:$CG$67,81,FALSE)</f>
        <v>114.36400638854668</v>
      </c>
      <c r="AV7">
        <f>VLOOKUP(A7,'[1]Beregning samlet FPI'!$A$29:$CG$67,82,FALSE)</f>
        <v>114.62061890183134</v>
      </c>
      <c r="AW7">
        <f>VLOOKUP(A7,'[1]Beregning samlet FPI'!$A$29:$CG$67,83,FALSE)</f>
        <v>114.35163572544708</v>
      </c>
      <c r="AX7">
        <f>VLOOKUP(A7,'[1]Beregning samlet FPI'!$A$29:$CG$67,84,FALSE)</f>
        <v>112.42837255182231</v>
      </c>
      <c r="AY7">
        <f>VLOOKUP(A7,'[1]Beregning samlet FPI'!$A$29:$CG$67,85,FALSE)</f>
        <v>112.62294338031612</v>
      </c>
      <c r="AZ7">
        <f>VLOOKUP(A7,'[1]Beregning samlet FPI'!$A$29:$CV$67,89,FALSE)</f>
        <v>112.40691966393227</v>
      </c>
      <c r="BA7">
        <f>VLOOKUP(A7,'[1]Beregning samlet FPI'!$A$29:$CV$67,90,FALSE)</f>
        <v>111.66991865157478</v>
      </c>
      <c r="BB7">
        <f>VLOOKUP(A7,'[1]Beregning samlet FPI'!$A$29:$CV$67,91,FALSE)</f>
        <v>112.32513141875782</v>
      </c>
      <c r="BC7">
        <f>VLOOKUP(A7,'[1]Beregning samlet FPI'!$A$29:$CV$67,92,FALSE)</f>
        <v>114.92424820287484</v>
      </c>
      <c r="BD7">
        <f>VLOOKUP(A7,'[1]Beregning samlet FPI'!$A$29:$CV$67,93,FALSE)</f>
        <v>116.47968622926213</v>
      </c>
      <c r="BE7">
        <f>VLOOKUP(A7,'[1]Beregning samlet FPI'!$A$29:$CV$67,94,FALSE)</f>
        <v>115.01859516460449</v>
      </c>
      <c r="BF7">
        <f>VLOOKUP(A7,'[1]Beregning samlet FPI'!$A$29:$CV$67,95,FALSE)</f>
        <v>115.39991786810459</v>
      </c>
      <c r="BG7">
        <f>VLOOKUP(A7,'[1]Beregning samlet FPI'!$A$29:$CV$67,96,FALSE)</f>
        <v>118.37318706356355</v>
      </c>
      <c r="BH7">
        <f>VLOOKUP(A7,'[1]Beregning samlet FPI'!$A$29:$CV$67,97,FALSE)</f>
        <v>115.74391945869911</v>
      </c>
      <c r="BI7">
        <f>VLOOKUP(A7,'[1]Beregning samlet FPI'!$A$29:$CV$67,98,FALSE)</f>
        <v>115.20418170916098</v>
      </c>
      <c r="BJ7">
        <f>VLOOKUP(A7,'[1]Beregning samlet FPI'!$A$29:$CV$67,99,FALSE)</f>
        <v>115.08894557688312</v>
      </c>
      <c r="BK7">
        <f>VLOOKUP(A7,'[1]Beregning samlet FPI'!$A$29:$CV$67,100,FALSE)</f>
        <v>114.48938164738193</v>
      </c>
    </row>
    <row r="8" spans="1:97" x14ac:dyDescent="0.25">
      <c r="A8" s="1" t="s">
        <v>59</v>
      </c>
      <c r="B8" s="1" t="s">
        <v>60</v>
      </c>
      <c r="C8">
        <f>VLOOKUP(A8,'[1]Beregning samlet FPI'!$A$29:$CA$67,28,FALSE)</f>
        <v>107.92053588511855</v>
      </c>
      <c r="D8">
        <f>VLOOKUP(A8,'[1]Beregning samlet FPI'!$A$29:$CA$67,29,FALSE)</f>
        <v>106.40109091268694</v>
      </c>
      <c r="E8">
        <f>VLOOKUP(A8,'[1]Beregning samlet FPI'!$A$29:$CA$67,30,FALSE)</f>
        <v>103.68800898569869</v>
      </c>
      <c r="F8">
        <f>VLOOKUP(A8,'[1]Beregning samlet FPI'!$A$29:$CA$67,31,FALSE)</f>
        <v>105.99181104808306</v>
      </c>
      <c r="G8">
        <f>VLOOKUP(A8,'[1]Beregning samlet FPI'!$A$29:$CA$67,32,FALSE)</f>
        <v>106.99118625239589</v>
      </c>
      <c r="H8">
        <f>VLOOKUP(A8,'[1]Beregning samlet FPI'!$A$29:$CA$67,33,FALSE)</f>
        <v>108.48504289873473</v>
      </c>
      <c r="I8">
        <f>VLOOKUP(A8,'[1]Beregning samlet FPI'!$A$29:$CA$67,34,FALSE)</f>
        <v>109.32601492225641</v>
      </c>
      <c r="J8">
        <f>VLOOKUP(A8,'[1]Beregning samlet FPI'!$A$29:$CA$67,35,FALSE)</f>
        <v>114.5366357049018</v>
      </c>
      <c r="K8">
        <f>VLOOKUP(A8,'[1]Beregning samlet FPI'!$A$29:$CA$67,36,FALSE)</f>
        <v>116.45336349834669</v>
      </c>
      <c r="L8">
        <f>VLOOKUP(A8,'[1]Beregning samlet FPI'!$A$29:$CA$67,37,FALSE)</f>
        <v>106.48250988629719</v>
      </c>
      <c r="M8">
        <f>VLOOKUP(A8,'[1]Beregning samlet FPI'!$A$29:$CA$67,38,FALSE)</f>
        <v>109.95558032317257</v>
      </c>
      <c r="N8">
        <f>VLOOKUP(A8,'[1]Beregning samlet FPI'!$A$29:$CA$67,39,FALSE)</f>
        <v>115.99921495344509</v>
      </c>
      <c r="O8">
        <f>VLOOKUP(A8,'[1]Beregning samlet FPI'!$A$29:$CA$67,40,FALSE)</f>
        <v>110.55817203031802</v>
      </c>
      <c r="P8">
        <f>VLOOKUP(A8,'[1]Beregning samlet FPI'!$A$29:$CA$67,44,FALSE)</f>
        <v>108.67651417059615</v>
      </c>
      <c r="Q8">
        <f>VLOOKUP(A8,'[1]Beregning samlet FPI'!$A$29:$CA$67,45,FALSE)</f>
        <v>109.77554241571856</v>
      </c>
      <c r="R8">
        <f>VLOOKUP(A8,'[1]Beregning samlet FPI'!$A$29:$CA$67,46,FALSE)</f>
        <v>112.43320270545273</v>
      </c>
      <c r="S8">
        <f>VLOOKUP(A8,'[1]Beregning samlet FPI'!$A$29:$CA$67,47,FALSE)</f>
        <v>108.20141910491942</v>
      </c>
      <c r="T8">
        <f>VLOOKUP(A8,'[1]Beregning samlet FPI'!$A$29:$CA$67,48,FALSE)</f>
        <v>113.40926628723561</v>
      </c>
      <c r="U8">
        <f>VLOOKUP(A8,'[1]Beregning samlet FPI'!$A$29:$CA$67,49,FALSE)</f>
        <v>111.37366233619363</v>
      </c>
      <c r="V8">
        <f>VLOOKUP(A8,'[1]Beregning samlet FPI'!$A$29:$CA$67,50,FALSE)</f>
        <v>108.91080154363232</v>
      </c>
      <c r="W8">
        <f>VLOOKUP(A8,'[1]Beregning samlet FPI'!$A$29:$CA$67,51,FALSE)</f>
        <v>108.249237497482</v>
      </c>
      <c r="X8">
        <f>VLOOKUP(A8,'[1]Beregning samlet FPI'!$A$29:$CA$67,52,FALSE)</f>
        <v>112.00949757192905</v>
      </c>
      <c r="Y8">
        <f>VLOOKUP(A8,'[1]Beregning samlet FPI'!$A$29:$CA$67,53,FALSE)</f>
        <v>112.53081842248123</v>
      </c>
      <c r="Z8">
        <f>VLOOKUP(A8,'[1]Beregning samlet FPI'!$A$29:$CA$67,54,FALSE)</f>
        <v>111.74768738916468</v>
      </c>
      <c r="AA8">
        <f>VLOOKUP(A8,'[1]Beregning samlet FPI'!$A$29:$CA$67,55,FALSE)</f>
        <v>114.54589303912503</v>
      </c>
      <c r="AB8">
        <f>VLOOKUP(A8,'[1]Beregning samlet FPI'!$A$29:$CA$67,59,FALSE)</f>
        <v>115.69014484425381</v>
      </c>
      <c r="AC8">
        <f>VLOOKUP(A8,'[1]Beregning samlet FPI'!$A$29:$CA$67,60,FALSE)</f>
        <v>113.26415184399107</v>
      </c>
      <c r="AD8">
        <f>VLOOKUP(A8,'[1]Beregning samlet FPI'!$A$29:$CA$67,61,FALSE)</f>
        <v>117.15511773676343</v>
      </c>
      <c r="AE8">
        <f>VLOOKUP(A8,'[1]Beregning samlet FPI'!$A$29:$CA$67,62,FALSE)</f>
        <v>113.72225227104148</v>
      </c>
      <c r="AF8">
        <f>VLOOKUP(A8,'[1]Beregning samlet FPI'!$A$29:$CA$67,63,FALSE)</f>
        <v>111.9976074377285</v>
      </c>
      <c r="AG8">
        <f>VLOOKUP(A8,'[1]Beregning samlet FPI'!$A$29:$CA$67,64,FALSE)</f>
        <v>116.27175040145127</v>
      </c>
      <c r="AH8">
        <f>VLOOKUP(A8,'[1]Beregning samlet FPI'!$A$29:$CA$67,65,FALSE)</f>
        <v>114.6385715535621</v>
      </c>
      <c r="AI8">
        <f>VLOOKUP(A8,'[1]Beregning samlet FPI'!$A$29:$CA$67,66,FALSE)</f>
        <v>113.6363062170107</v>
      </c>
      <c r="AJ8">
        <f>VLOOKUP(A8,'[1]Beregning samlet FPI'!$A$29:$CA$67,67,FALSE)</f>
        <v>113.92293284988131</v>
      </c>
      <c r="AK8">
        <f>VLOOKUP(A8,'[1]Beregning samlet FPI'!$A$29:$CA$67,68,FALSE)</f>
        <v>109.25876828373582</v>
      </c>
      <c r="AL8">
        <f>VLOOKUP(A8,'[1]Beregning samlet FPI'!$A$29:$CA$67,69,FALSE)</f>
        <v>110.7304897684371</v>
      </c>
      <c r="AM8">
        <f>VLOOKUP(A8,'[1]Beregning samlet FPI'!$A$29:$CA$67,70,FALSE)</f>
        <v>111.2565755670139</v>
      </c>
      <c r="AN8">
        <f>VLOOKUP(A8,'[1]Beregning samlet FPI'!$A$29:$CA$67,74,FALSE)</f>
        <v>109.1824710163</v>
      </c>
      <c r="AO8">
        <f>VLOOKUP(A8,'[1]Beregning samlet FPI'!$A$29:$CA$67,75,FALSE)</f>
        <v>114.33940723708655</v>
      </c>
      <c r="AP8">
        <f>VLOOKUP(A8,'[1]Beregning samlet FPI'!$A$29:$CA$67,76,FALSE)</f>
        <v>112.54385131444525</v>
      </c>
      <c r="AQ8">
        <f>VLOOKUP(A8,'[1]Beregning samlet FPI'!$A$29:$CA$67,77,FALSE)</f>
        <v>113.50929412502654</v>
      </c>
      <c r="AR8">
        <f>VLOOKUP(A8,'[1]Beregning samlet FPI'!$A$29:$CA$67,78,FALSE)</f>
        <v>113.67925388224974</v>
      </c>
      <c r="AS8">
        <f>VLOOKUP(A8,'[1]Beregning samlet FPI'!$A$29:$CA$67,79,FALSE)</f>
        <v>113.66137286914137</v>
      </c>
      <c r="AT8">
        <f>VLOOKUP(A8,'[1]Beregning samlet FPI'!$A$29:$CG$67,80,FALSE)</f>
        <v>113.61532607693768</v>
      </c>
      <c r="AU8">
        <f>VLOOKUP(A8,'[1]Beregning samlet FPI'!$A$29:$CG$67,81,FALSE)</f>
        <v>111.28163894782692</v>
      </c>
      <c r="AV8">
        <f>VLOOKUP(A8,'[1]Beregning samlet FPI'!$A$29:$CG$67,82,FALSE)</f>
        <v>110.49746652537451</v>
      </c>
      <c r="AW8">
        <f>VLOOKUP(A8,'[1]Beregning samlet FPI'!$A$29:$CG$67,83,FALSE)</f>
        <v>115.79879591577017</v>
      </c>
      <c r="AX8">
        <f>VLOOKUP(A8,'[1]Beregning samlet FPI'!$A$29:$CG$67,84,FALSE)</f>
        <v>111.76050518888044</v>
      </c>
      <c r="AY8">
        <f>VLOOKUP(A8,'[1]Beregning samlet FPI'!$A$29:$CG$67,85,FALSE)</f>
        <v>108.88387224357665</v>
      </c>
      <c r="AZ8">
        <f>VLOOKUP(A8,'[1]Beregning samlet FPI'!$A$29:$CV$67,89,FALSE)</f>
        <v>107.86204911452485</v>
      </c>
      <c r="BA8">
        <f>VLOOKUP(A8,'[1]Beregning samlet FPI'!$A$29:$CV$67,90,FALSE)</f>
        <v>110.2022852069483</v>
      </c>
      <c r="BB8">
        <f>VLOOKUP(A8,'[1]Beregning samlet FPI'!$A$29:$CV$67,91,FALSE)</f>
        <v>106.29127987808504</v>
      </c>
      <c r="BC8">
        <f>VLOOKUP(A8,'[1]Beregning samlet FPI'!$A$29:$CV$67,92,FALSE)</f>
        <v>111.44916494061307</v>
      </c>
      <c r="BD8">
        <f>VLOOKUP(A8,'[1]Beregning samlet FPI'!$A$29:$CV$67,93,FALSE)</f>
        <v>110.19525702701421</v>
      </c>
      <c r="BE8">
        <f>VLOOKUP(A8,'[1]Beregning samlet FPI'!$A$29:$CV$67,94,FALSE)</f>
        <v>110.58658386463694</v>
      </c>
      <c r="BF8">
        <f>VLOOKUP(A8,'[1]Beregning samlet FPI'!$A$29:$CV$67,95,FALSE)</f>
        <v>115.89808313169448</v>
      </c>
      <c r="BG8">
        <f>VLOOKUP(A8,'[1]Beregning samlet FPI'!$A$29:$CV$67,96,FALSE)</f>
        <v>114.53883635863197</v>
      </c>
      <c r="BH8">
        <f>VLOOKUP(A8,'[1]Beregning samlet FPI'!$A$29:$CV$67,97,FALSE)</f>
        <v>115.61767346805198</v>
      </c>
      <c r="BI8">
        <f>VLOOKUP(A8,'[1]Beregning samlet FPI'!$A$29:$CV$67,98,FALSE)</f>
        <v>115.36110784694404</v>
      </c>
      <c r="BJ8">
        <f>VLOOKUP(A8,'[1]Beregning samlet FPI'!$A$29:$CV$67,99,FALSE)</f>
        <v>120.37666202490114</v>
      </c>
      <c r="BK8">
        <f>VLOOKUP(A8,'[1]Beregning samlet FPI'!$A$29:$CV$67,100,FALSE)</f>
        <v>119.80057711075445</v>
      </c>
    </row>
    <row r="9" spans="1:97" x14ac:dyDescent="0.25">
      <c r="A9" s="1" t="s">
        <v>61</v>
      </c>
      <c r="B9" s="1" t="s">
        <v>62</v>
      </c>
      <c r="C9">
        <f>VLOOKUP(A9,'[1]Beregning samlet FPI'!$A$29:$CA$67,28,FALSE)</f>
        <v>96.090801180596657</v>
      </c>
      <c r="D9">
        <f>VLOOKUP(A9,'[1]Beregning samlet FPI'!$A$29:$CA$67,29,FALSE)</f>
        <v>100.31760618058674</v>
      </c>
      <c r="E9">
        <f>VLOOKUP(A9,'[1]Beregning samlet FPI'!$A$29:$CA$67,30,FALSE)</f>
        <v>94.683474452005825</v>
      </c>
      <c r="F9">
        <f>VLOOKUP(A9,'[1]Beregning samlet FPI'!$A$29:$CA$67,31,FALSE)</f>
        <v>94.710173040434924</v>
      </c>
      <c r="G9">
        <f>VLOOKUP(A9,'[1]Beregning samlet FPI'!$A$29:$CA$67,32,FALSE)</f>
        <v>96.589984007233937</v>
      </c>
      <c r="H9">
        <f>VLOOKUP(A9,'[1]Beregning samlet FPI'!$A$29:$CA$67,33,FALSE)</f>
        <v>95.314981535643767</v>
      </c>
      <c r="I9">
        <f>VLOOKUP(A9,'[1]Beregning samlet FPI'!$A$29:$CA$67,34,FALSE)</f>
        <v>95.75320127779608</v>
      </c>
      <c r="J9">
        <f>VLOOKUP(A9,'[1]Beregning samlet FPI'!$A$29:$CA$67,35,FALSE)</f>
        <v>93.982093220777458</v>
      </c>
      <c r="K9">
        <f>VLOOKUP(A9,'[1]Beregning samlet FPI'!$A$29:$CA$67,36,FALSE)</f>
        <v>96.465638520105855</v>
      </c>
      <c r="L9">
        <f>VLOOKUP(A9,'[1]Beregning samlet FPI'!$A$29:$CA$67,37,FALSE)</f>
        <v>95.880844332655798</v>
      </c>
      <c r="M9">
        <f>VLOOKUP(A9,'[1]Beregning samlet FPI'!$A$29:$CA$67,38,FALSE)</f>
        <v>96.46387233138276</v>
      </c>
      <c r="N9">
        <f>VLOOKUP(A9,'[1]Beregning samlet FPI'!$A$29:$CA$67,39,FALSE)</f>
        <v>100.61224910535273</v>
      </c>
      <c r="O9">
        <f>VLOOKUP(A9,'[1]Beregning samlet FPI'!$A$29:$CA$67,40,FALSE)</f>
        <v>96.654268536247969</v>
      </c>
      <c r="P9">
        <f>VLOOKUP(A9,'[1]Beregning samlet FPI'!$A$29:$CA$67,44,FALSE)</f>
        <v>99.762219143372974</v>
      </c>
      <c r="Q9">
        <f>VLOOKUP(A9,'[1]Beregning samlet FPI'!$A$29:$CA$67,45,FALSE)</f>
        <v>97.332093455308794</v>
      </c>
      <c r="R9">
        <f>VLOOKUP(A9,'[1]Beregning samlet FPI'!$A$29:$CA$67,46,FALSE)</f>
        <v>97.907464367700413</v>
      </c>
      <c r="S9">
        <f>VLOOKUP(A9,'[1]Beregning samlet FPI'!$A$29:$CA$67,47,FALSE)</f>
        <v>98.517536286116524</v>
      </c>
      <c r="T9">
        <f>VLOOKUP(A9,'[1]Beregning samlet FPI'!$A$29:$CA$67,48,FALSE)</f>
        <v>97.719781227288237</v>
      </c>
      <c r="U9">
        <f>VLOOKUP(A9,'[1]Beregning samlet FPI'!$A$29:$CA$67,49,FALSE)</f>
        <v>97.814649651897554</v>
      </c>
      <c r="V9">
        <f>VLOOKUP(A9,'[1]Beregning samlet FPI'!$A$29:$CA$67,50,FALSE)</f>
        <v>95.59653504502559</v>
      </c>
      <c r="W9">
        <f>VLOOKUP(A9,'[1]Beregning samlet FPI'!$A$29:$CA$67,51,FALSE)</f>
        <v>97.736147841686758</v>
      </c>
      <c r="X9">
        <f>VLOOKUP(A9,'[1]Beregning samlet FPI'!$A$29:$CA$67,52,FALSE)</f>
        <v>97.784727336589441</v>
      </c>
      <c r="Y9">
        <f>VLOOKUP(A9,'[1]Beregning samlet FPI'!$A$29:$CA$67,53,FALSE)</f>
        <v>99.660183644457035</v>
      </c>
      <c r="Z9">
        <f>VLOOKUP(A9,'[1]Beregning samlet FPI'!$A$29:$CA$67,54,FALSE)</f>
        <v>98.305898243563007</v>
      </c>
      <c r="AA9">
        <f>VLOOKUP(A9,'[1]Beregning samlet FPI'!$A$29:$CA$67,55,FALSE)</f>
        <v>97.767899601068947</v>
      </c>
      <c r="AB9">
        <f>VLOOKUP(A9,'[1]Beregning samlet FPI'!$A$29:$CA$67,59,FALSE)</f>
        <v>97.394996136837719</v>
      </c>
      <c r="AC9">
        <f>VLOOKUP(A9,'[1]Beregning samlet FPI'!$A$29:$CA$67,60,FALSE)</f>
        <v>97.029195348212028</v>
      </c>
      <c r="AD9">
        <f>VLOOKUP(A9,'[1]Beregning samlet FPI'!$A$29:$CA$67,61,FALSE)</f>
        <v>96.287567852113781</v>
      </c>
      <c r="AE9">
        <f>VLOOKUP(A9,'[1]Beregning samlet FPI'!$A$29:$CA$67,62,FALSE)</f>
        <v>94.543916610387569</v>
      </c>
      <c r="AF9">
        <f>VLOOKUP(A9,'[1]Beregning samlet FPI'!$A$29:$CA$67,63,FALSE)</f>
        <v>96.501589608679396</v>
      </c>
      <c r="AG9">
        <f>VLOOKUP(A9,'[1]Beregning samlet FPI'!$A$29:$CA$67,64,FALSE)</f>
        <v>98.639433846460435</v>
      </c>
      <c r="AH9">
        <f>VLOOKUP(A9,'[1]Beregning samlet FPI'!$A$29:$CA$67,65,FALSE)</f>
        <v>99.220560861547796</v>
      </c>
      <c r="AI9">
        <f>VLOOKUP(A9,'[1]Beregning samlet FPI'!$A$29:$CA$67,66,FALSE)</f>
        <v>98.334171895691696</v>
      </c>
      <c r="AJ9">
        <f>VLOOKUP(A9,'[1]Beregning samlet FPI'!$A$29:$CA$67,67,FALSE)</f>
        <v>97.841811496077199</v>
      </c>
      <c r="AK9">
        <f>VLOOKUP(A9,'[1]Beregning samlet FPI'!$A$29:$CA$67,68,FALSE)</f>
        <v>93.789832742626999</v>
      </c>
      <c r="AL9">
        <f>VLOOKUP(A9,'[1]Beregning samlet FPI'!$A$29:$CA$67,69,FALSE)</f>
        <v>96.028693516428035</v>
      </c>
      <c r="AM9">
        <f>VLOOKUP(A9,'[1]Beregning samlet FPI'!$A$29:$CA$67,70,FALSE)</f>
        <v>94.586698101550297</v>
      </c>
      <c r="AN9">
        <f>VLOOKUP(A9,'[1]Beregning samlet FPI'!$A$29:$CA$67,74,FALSE)</f>
        <v>97.139672078877297</v>
      </c>
      <c r="AO9">
        <f>VLOOKUP(A9,'[1]Beregning samlet FPI'!$A$29:$CA$67,75,FALSE)</f>
        <v>97.449381760146522</v>
      </c>
      <c r="AP9">
        <f>VLOOKUP(A9,'[1]Beregning samlet FPI'!$A$29:$CA$67,76,FALSE)</f>
        <v>94.14432817794065</v>
      </c>
      <c r="AQ9">
        <f>VLOOKUP(A9,'[1]Beregning samlet FPI'!$A$29:$CA$67,77,FALSE)</f>
        <v>94.510720784005457</v>
      </c>
      <c r="AR9">
        <f>VLOOKUP(A9,'[1]Beregning samlet FPI'!$A$29:$CA$67,78,FALSE)</f>
        <v>93.901100493926478</v>
      </c>
      <c r="AS9">
        <f>VLOOKUP(A9,'[1]Beregning samlet FPI'!$A$29:$CA$67,79,FALSE)</f>
        <v>95.145877477393554</v>
      </c>
      <c r="AT9">
        <f>VLOOKUP(A9,'[1]Beregning samlet FPI'!$A$29:$CG$67,80,FALSE)</f>
        <v>95.833787023246728</v>
      </c>
      <c r="AU9">
        <f>VLOOKUP(A9,'[1]Beregning samlet FPI'!$A$29:$CG$67,81,FALSE)</f>
        <v>96.758253574742881</v>
      </c>
      <c r="AV9">
        <f>VLOOKUP(A9,'[1]Beregning samlet FPI'!$A$29:$CG$67,82,FALSE)</f>
        <v>94.974608639089666</v>
      </c>
      <c r="AW9">
        <f>VLOOKUP(A9,'[1]Beregning samlet FPI'!$A$29:$CG$67,83,FALSE)</f>
        <v>95.284929648468804</v>
      </c>
      <c r="AX9">
        <f>VLOOKUP(A9,'[1]Beregning samlet FPI'!$A$29:$CG$67,84,FALSE)</f>
        <v>95.10870042199835</v>
      </c>
      <c r="AY9">
        <f>VLOOKUP(A9,'[1]Beregning samlet FPI'!$A$29:$CG$67,85,FALSE)</f>
        <v>95.498985725028362</v>
      </c>
      <c r="AZ9">
        <f>VLOOKUP(A9,'[1]Beregning samlet FPI'!$A$29:$CV$67,89,FALSE)</f>
        <v>96.504306010386998</v>
      </c>
      <c r="BA9">
        <f>VLOOKUP(A9,'[1]Beregning samlet FPI'!$A$29:$CV$67,90,FALSE)</f>
        <v>95.53653558801075</v>
      </c>
      <c r="BB9">
        <f>VLOOKUP(A9,'[1]Beregning samlet FPI'!$A$29:$CV$67,91,FALSE)</f>
        <v>93.919881564323475</v>
      </c>
      <c r="BC9">
        <f>VLOOKUP(A9,'[1]Beregning samlet FPI'!$A$29:$CV$67,92,FALSE)</f>
        <v>93.543256161708172</v>
      </c>
      <c r="BD9">
        <f>VLOOKUP(A9,'[1]Beregning samlet FPI'!$A$29:$CV$67,93,FALSE)</f>
        <v>95.118953345992978</v>
      </c>
      <c r="BE9">
        <f>VLOOKUP(A9,'[1]Beregning samlet FPI'!$A$29:$CV$67,94,FALSE)</f>
        <v>95.162689328635878</v>
      </c>
      <c r="BF9">
        <f>VLOOKUP(A9,'[1]Beregning samlet FPI'!$A$29:$CV$67,95,FALSE)</f>
        <v>91.809989571646383</v>
      </c>
      <c r="BG9">
        <f>VLOOKUP(A9,'[1]Beregning samlet FPI'!$A$29:$CV$67,96,FALSE)</f>
        <v>96.324901801190236</v>
      </c>
      <c r="BH9">
        <f>VLOOKUP(A9,'[1]Beregning samlet FPI'!$A$29:$CV$67,97,FALSE)</f>
        <v>94.781364959470693</v>
      </c>
      <c r="BI9">
        <f>VLOOKUP(A9,'[1]Beregning samlet FPI'!$A$29:$CV$67,98,FALSE)</f>
        <v>95.414408281796412</v>
      </c>
      <c r="BJ9">
        <f>VLOOKUP(A9,'[1]Beregning samlet FPI'!$A$29:$CV$67,99,FALSE)</f>
        <v>94.777079540087485</v>
      </c>
      <c r="BK9">
        <f>VLOOKUP(A9,'[1]Beregning samlet FPI'!$A$29:$CV$67,100,FALSE)</f>
        <v>95.495701671778463</v>
      </c>
    </row>
    <row r="10" spans="1:97" x14ac:dyDescent="0.25">
      <c r="A10" s="1" t="s">
        <v>63</v>
      </c>
      <c r="B10" s="1" t="s">
        <v>64</v>
      </c>
      <c r="C10">
        <f>VLOOKUP(A10,'[1]Beregning samlet FPI'!$A$29:$CA$67,28,FALSE)</f>
        <v>128.59848898664802</v>
      </c>
      <c r="D10">
        <f>VLOOKUP(A10,'[1]Beregning samlet FPI'!$A$29:$CA$67,29,FALSE)</f>
        <v>126.72973706025</v>
      </c>
      <c r="E10">
        <f>VLOOKUP(A10,'[1]Beregning samlet FPI'!$A$29:$CA$67,30,FALSE)</f>
        <v>134.13986843914401</v>
      </c>
      <c r="F10">
        <f>VLOOKUP(A10,'[1]Beregning samlet FPI'!$A$29:$CA$67,31,FALSE)</f>
        <v>131.24898428679401</v>
      </c>
      <c r="G10">
        <f>VLOOKUP(A10,'[1]Beregning samlet FPI'!$A$29:$CA$67,32,FALSE)</f>
        <v>135.26257082052001</v>
      </c>
      <c r="H10">
        <f>VLOOKUP(A10,'[1]Beregning samlet FPI'!$A$29:$CA$67,33,FALSE)</f>
        <v>142.72369821965202</v>
      </c>
      <c r="I10">
        <f>VLOOKUP(A10,'[1]Beregning samlet FPI'!$A$29:$CA$67,34,FALSE)</f>
        <v>152.86636540923203</v>
      </c>
      <c r="J10">
        <f>VLOOKUP(A10,'[1]Beregning samlet FPI'!$A$29:$CA$67,35,FALSE)</f>
        <v>150.38476974062002</v>
      </c>
      <c r="K10">
        <f>VLOOKUP(A10,'[1]Beregning samlet FPI'!$A$29:$CA$67,36,FALSE)</f>
        <v>148.92401983053202</v>
      </c>
      <c r="L10">
        <f>VLOOKUP(A10,'[1]Beregning samlet FPI'!$A$29:$CA$67,37,FALSE)</f>
        <v>152.81805517187001</v>
      </c>
      <c r="M10">
        <f>VLOOKUP(A10,'[1]Beregning samlet FPI'!$A$29:$CA$67,38,FALSE)</f>
        <v>151.34361679695598</v>
      </c>
      <c r="N10">
        <f>VLOOKUP(A10,'[1]Beregning samlet FPI'!$A$29:$CA$67,39,FALSE)</f>
        <v>153.29552642929198</v>
      </c>
      <c r="O10">
        <f>VLOOKUP(A10,'[1]Beregning samlet FPI'!$A$29:$CA$67,40,FALSE)</f>
        <v>151.46349524860202</v>
      </c>
      <c r="P10">
        <f>VLOOKUP(A10,'[1]Beregning samlet FPI'!$A$29:$CA$67,44,FALSE)</f>
        <v>157.94940445673956</v>
      </c>
      <c r="Q10">
        <f>VLOOKUP(A10,'[1]Beregning samlet FPI'!$A$29:$CA$67,45,FALSE)</f>
        <v>161.96477744752761</v>
      </c>
      <c r="R10">
        <f>VLOOKUP(A10,'[1]Beregning samlet FPI'!$A$29:$CA$67,46,FALSE)</f>
        <v>162.87358871171827</v>
      </c>
      <c r="S10">
        <f>VLOOKUP(A10,'[1]Beregning samlet FPI'!$A$29:$CA$67,47,FALSE)</f>
        <v>165.21542639715503</v>
      </c>
      <c r="T10">
        <f>VLOOKUP(A10,'[1]Beregning samlet FPI'!$A$29:$CA$67,48,FALSE)</f>
        <v>162.19966703595915</v>
      </c>
      <c r="U10">
        <f>VLOOKUP(A10,'[1]Beregning samlet FPI'!$A$29:$CA$67,49,FALSE)</f>
        <v>151.2485988415433</v>
      </c>
      <c r="V10">
        <f>VLOOKUP(A10,'[1]Beregning samlet FPI'!$A$29:$CA$67,50,FALSE)</f>
        <v>156.40855117322599</v>
      </c>
      <c r="W10">
        <f>VLOOKUP(A10,'[1]Beregning samlet FPI'!$A$29:$CA$67,51,FALSE)</f>
        <v>162.17199465537723</v>
      </c>
      <c r="X10">
        <f>VLOOKUP(A10,'[1]Beregning samlet FPI'!$A$29:$CA$67,52,FALSE)</f>
        <v>158.03745018652754</v>
      </c>
      <c r="Y10">
        <f>VLOOKUP(A10,'[1]Beregning samlet FPI'!$A$29:$CA$67,53,FALSE)</f>
        <v>152.00561339079582</v>
      </c>
      <c r="Z10">
        <f>VLOOKUP(A10,'[1]Beregning samlet FPI'!$A$29:$CA$67,54,FALSE)</f>
        <v>150.82377403007001</v>
      </c>
      <c r="AA10">
        <f>VLOOKUP(A10,'[1]Beregning samlet FPI'!$A$29:$CA$67,55,FALSE)</f>
        <v>149.89813517155724</v>
      </c>
      <c r="AB10">
        <f>VLOOKUP(A10,'[1]Beregning samlet FPI'!$A$29:$CA$67,59,FALSE)</f>
        <v>144.65927029637888</v>
      </c>
      <c r="AC10">
        <f>VLOOKUP(A10,'[1]Beregning samlet FPI'!$A$29:$CA$67,60,FALSE)</f>
        <v>154.07402740079354</v>
      </c>
      <c r="AD10">
        <f>VLOOKUP(A10,'[1]Beregning samlet FPI'!$A$29:$CA$67,61,FALSE)</f>
        <v>149.85309078193819</v>
      </c>
      <c r="AE10">
        <f>VLOOKUP(A10,'[1]Beregning samlet FPI'!$A$29:$CA$67,62,FALSE)</f>
        <v>148.02838078249482</v>
      </c>
      <c r="AF10">
        <f>VLOOKUP(A10,'[1]Beregning samlet FPI'!$A$29:$CA$67,63,FALSE)</f>
        <v>139.96918249406363</v>
      </c>
      <c r="AG10">
        <f>VLOOKUP(A10,'[1]Beregning samlet FPI'!$A$29:$CA$67,64,FALSE)</f>
        <v>137.68079259309408</v>
      </c>
      <c r="AH10">
        <f>VLOOKUP(A10,'[1]Beregning samlet FPI'!$A$29:$CA$67,65,FALSE)</f>
        <v>141.32036428450007</v>
      </c>
      <c r="AI10">
        <f>VLOOKUP(A10,'[1]Beregning samlet FPI'!$A$29:$CA$67,66,FALSE)</f>
        <v>139.2674493640715</v>
      </c>
      <c r="AJ10">
        <f>VLOOKUP(A10,'[1]Beregning samlet FPI'!$A$29:$CA$67,67,FALSE)</f>
        <v>141.58079730454713</v>
      </c>
      <c r="AK10">
        <f>VLOOKUP(A10,'[1]Beregning samlet FPI'!$A$29:$CA$67,68,FALSE)</f>
        <v>136.867700138483</v>
      </c>
      <c r="AL10">
        <f>VLOOKUP(A10,'[1]Beregning samlet FPI'!$A$29:$CA$67,69,FALSE)</f>
        <v>133.33962268001767</v>
      </c>
      <c r="AM10">
        <f>VLOOKUP(A10,'[1]Beregning samlet FPI'!$A$29:$CA$67,70,FALSE)</f>
        <v>134.98718306331529</v>
      </c>
      <c r="AN10">
        <f>VLOOKUP(A10,'[1]Beregning samlet FPI'!$A$29:$CA$67,74,FALSE)</f>
        <v>135.29627671509368</v>
      </c>
      <c r="AO10">
        <f>VLOOKUP(A10,'[1]Beregning samlet FPI'!$A$29:$CA$67,75,FALSE)</f>
        <v>144.40336250379821</v>
      </c>
      <c r="AP10">
        <f>VLOOKUP(A10,'[1]Beregning samlet FPI'!$A$29:$CA$67,76,FALSE)</f>
        <v>142.95737979882398</v>
      </c>
      <c r="AQ10">
        <f>VLOOKUP(A10,'[1]Beregning samlet FPI'!$A$29:$CA$67,77,FALSE)</f>
        <v>138.53876334330266</v>
      </c>
      <c r="AR10">
        <f>VLOOKUP(A10,'[1]Beregning samlet FPI'!$A$29:$CA$67,78,FALSE)</f>
        <v>144.16192442817118</v>
      </c>
      <c r="AS10">
        <f>VLOOKUP(A10,'[1]Beregning samlet FPI'!$A$29:$CA$67,79,FALSE)</f>
        <v>155.63682039498931</v>
      </c>
      <c r="AT10">
        <f>VLOOKUP(A10,'[1]Beregning samlet FPI'!$A$29:$CG$67,80,FALSE)</f>
        <v>155.70959198537875</v>
      </c>
      <c r="AU10">
        <f>VLOOKUP(A10,'[1]Beregning samlet FPI'!$A$29:$CG$67,81,FALSE)</f>
        <v>156.12112741038388</v>
      </c>
      <c r="AV10">
        <f>VLOOKUP(A10,'[1]Beregning samlet FPI'!$A$29:$CG$67,82,FALSE)</f>
        <v>153.3265417542973</v>
      </c>
      <c r="AW10">
        <f>VLOOKUP(A10,'[1]Beregning samlet FPI'!$A$29:$CG$67,83,FALSE)</f>
        <v>144.72532043412252</v>
      </c>
      <c r="AX10">
        <f>VLOOKUP(A10,'[1]Beregning samlet FPI'!$A$29:$CG$67,84,FALSE)</f>
        <v>148.35971535091923</v>
      </c>
      <c r="AY10">
        <f>VLOOKUP(A10,'[1]Beregning samlet FPI'!$A$29:$CG$67,85,FALSE)</f>
        <v>146.27714658933672</v>
      </c>
      <c r="AZ10">
        <f>VLOOKUP(A10,'[1]Beregning samlet FPI'!$A$29:$CV$67,89,FALSE)</f>
        <v>146.68387019542837</v>
      </c>
      <c r="BA10">
        <f>VLOOKUP(A10,'[1]Beregning samlet FPI'!$A$29:$CV$67,90,FALSE)</f>
        <v>142.36553478467661</v>
      </c>
      <c r="BB10">
        <f>VLOOKUP(A10,'[1]Beregning samlet FPI'!$A$29:$CV$67,91,FALSE)</f>
        <v>144.79620750183693</v>
      </c>
      <c r="BC10">
        <f>VLOOKUP(A10,'[1]Beregning samlet FPI'!$A$29:$CV$67,92,FALSE)</f>
        <v>141.87379490098726</v>
      </c>
      <c r="BD10">
        <f>VLOOKUP(A10,'[1]Beregning samlet FPI'!$A$29:$CV$67,93,FALSE)</f>
        <v>148.26916339930497</v>
      </c>
      <c r="BE10">
        <f>VLOOKUP(A10,'[1]Beregning samlet FPI'!$A$29:$CV$67,94,FALSE)</f>
        <v>151.13138295433319</v>
      </c>
      <c r="BF10">
        <f>VLOOKUP(A10,'[1]Beregning samlet FPI'!$A$29:$CV$67,95,FALSE)</f>
        <v>144.95949668057463</v>
      </c>
      <c r="BG10">
        <f>VLOOKUP(A10,'[1]Beregning samlet FPI'!$A$29:$CV$67,96,FALSE)</f>
        <v>154.97718467074276</v>
      </c>
      <c r="BH10">
        <f>VLOOKUP(A10,'[1]Beregning samlet FPI'!$A$29:$CV$67,97,FALSE)</f>
        <v>149.85261376237088</v>
      </c>
      <c r="BI10">
        <f>VLOOKUP(A10,'[1]Beregning samlet FPI'!$A$29:$CV$67,98,FALSE)</f>
        <v>147.87807377041747</v>
      </c>
      <c r="BJ10">
        <f>VLOOKUP(A10,'[1]Beregning samlet FPI'!$A$29:$CV$67,99,FALSE)</f>
        <v>154.10012033434234</v>
      </c>
      <c r="BK10">
        <f>VLOOKUP(A10,'[1]Beregning samlet FPI'!$A$29:$CV$67,100,FALSE)</f>
        <v>153.96618973780068</v>
      </c>
    </row>
    <row r="11" spans="1:97" x14ac:dyDescent="0.25">
      <c r="A11" s="1" t="s">
        <v>65</v>
      </c>
      <c r="B11" s="1" t="s">
        <v>66</v>
      </c>
      <c r="C11">
        <f>VLOOKUP(A11,'[1]Beregning samlet FPI'!$A$29:$CA$67,28,FALSE)</f>
        <v>109.76586242396792</v>
      </c>
      <c r="D11">
        <f>VLOOKUP(A11,'[1]Beregning samlet FPI'!$A$29:$CA$67,29,FALSE)</f>
        <v>110.0685135478068</v>
      </c>
      <c r="E11">
        <f>VLOOKUP(A11,'[1]Beregning samlet FPI'!$A$29:$CA$67,30,FALSE)</f>
        <v>109.3751227287438</v>
      </c>
      <c r="F11">
        <f>VLOOKUP(A11,'[1]Beregning samlet FPI'!$A$29:$CA$67,31,FALSE)</f>
        <v>109.3915354500235</v>
      </c>
      <c r="G11">
        <f>VLOOKUP(A11,'[1]Beregning samlet FPI'!$A$29:$CA$67,32,FALSE)</f>
        <v>112.22753014361079</v>
      </c>
      <c r="H11">
        <f>VLOOKUP(A11,'[1]Beregning samlet FPI'!$A$29:$CA$67,33,FALSE)</f>
        <v>110.27773096000081</v>
      </c>
      <c r="I11">
        <f>VLOOKUP(A11,'[1]Beregning samlet FPI'!$A$29:$CA$67,34,FALSE)</f>
        <v>113.61281921898086</v>
      </c>
      <c r="J11">
        <f>VLOOKUP(A11,'[1]Beregning samlet FPI'!$A$29:$CA$67,35,FALSE)</f>
        <v>112.94119116785109</v>
      </c>
      <c r="K11">
        <f>VLOOKUP(A11,'[1]Beregning samlet FPI'!$A$29:$CA$67,36,FALSE)</f>
        <v>112.86936196441482</v>
      </c>
      <c r="L11">
        <f>VLOOKUP(A11,'[1]Beregning samlet FPI'!$A$29:$CA$67,37,FALSE)</f>
        <v>112.77343265315494</v>
      </c>
      <c r="M11">
        <f>VLOOKUP(A11,'[1]Beregning samlet FPI'!$A$29:$CA$67,38,FALSE)</f>
        <v>110.80008724124805</v>
      </c>
      <c r="N11">
        <f>VLOOKUP(A11,'[1]Beregning samlet FPI'!$A$29:$CA$67,39,FALSE)</f>
        <v>114.51711099643681</v>
      </c>
      <c r="O11">
        <f>VLOOKUP(A11,'[1]Beregning samlet FPI'!$A$29:$CA$67,40,FALSE)</f>
        <v>114.70192835371613</v>
      </c>
      <c r="P11">
        <f>VLOOKUP(A11,'[1]Beregning samlet FPI'!$A$29:$CA$67,44,FALSE)</f>
        <v>111.49321997242022</v>
      </c>
      <c r="Q11">
        <f>VLOOKUP(A11,'[1]Beregning samlet FPI'!$A$29:$CA$67,45,FALSE)</f>
        <v>111.59197828303795</v>
      </c>
      <c r="R11">
        <f>VLOOKUP(A11,'[1]Beregning samlet FPI'!$A$29:$CA$67,46,FALSE)</f>
        <v>110.30880620478003</v>
      </c>
      <c r="S11">
        <f>VLOOKUP(A11,'[1]Beregning samlet FPI'!$A$29:$CA$67,47,FALSE)</f>
        <v>113.85408136715158</v>
      </c>
      <c r="T11">
        <f>VLOOKUP(A11,'[1]Beregning samlet FPI'!$A$29:$CA$67,48,FALSE)</f>
        <v>116.03728909190555</v>
      </c>
      <c r="U11">
        <f>VLOOKUP(A11,'[1]Beregning samlet FPI'!$A$29:$CA$67,49,FALSE)</f>
        <v>112.82920283113366</v>
      </c>
      <c r="V11">
        <f>VLOOKUP(A11,'[1]Beregning samlet FPI'!$A$29:$CA$67,50,FALSE)</f>
        <v>116.71080627346049</v>
      </c>
      <c r="W11">
        <f>VLOOKUP(A11,'[1]Beregning samlet FPI'!$A$29:$CA$67,51,FALSE)</f>
        <v>115.72802901967917</v>
      </c>
      <c r="X11">
        <f>VLOOKUP(A11,'[1]Beregning samlet FPI'!$A$29:$CA$67,52,FALSE)</f>
        <v>115.03209321733145</v>
      </c>
      <c r="Y11">
        <f>VLOOKUP(A11,'[1]Beregning samlet FPI'!$A$29:$CA$67,53,FALSE)</f>
        <v>115.97297707175636</v>
      </c>
      <c r="Z11">
        <f>VLOOKUP(A11,'[1]Beregning samlet FPI'!$A$29:$CA$67,54,FALSE)</f>
        <v>117.59494040307725</v>
      </c>
      <c r="AA11">
        <f>VLOOKUP(A11,'[1]Beregning samlet FPI'!$A$29:$CA$67,55,FALSE)</f>
        <v>117.55106743727788</v>
      </c>
      <c r="AB11">
        <f>VLOOKUP(A11,'[1]Beregning samlet FPI'!$A$29:$CA$67,59,FALSE)</f>
        <v>116.36613991989239</v>
      </c>
      <c r="AC11">
        <f>VLOOKUP(A11,'[1]Beregning samlet FPI'!$A$29:$CA$67,60,FALSE)</f>
        <v>115.50695029621468</v>
      </c>
      <c r="AD11">
        <f>VLOOKUP(A11,'[1]Beregning samlet FPI'!$A$29:$CA$67,61,FALSE)</f>
        <v>117.20083222937201</v>
      </c>
      <c r="AE11">
        <f>VLOOKUP(A11,'[1]Beregning samlet FPI'!$A$29:$CA$67,62,FALSE)</f>
        <v>115.60320816329633</v>
      </c>
      <c r="AF11">
        <f>VLOOKUP(A11,'[1]Beregning samlet FPI'!$A$29:$CA$67,63,FALSE)</f>
        <v>117.55406232796395</v>
      </c>
      <c r="AG11">
        <f>VLOOKUP(A11,'[1]Beregning samlet FPI'!$A$29:$CA$67,64,FALSE)</f>
        <v>117.11516940412636</v>
      </c>
      <c r="AH11">
        <f>VLOOKUP(A11,'[1]Beregning samlet FPI'!$A$29:$CA$67,65,FALSE)</f>
        <v>119.13324098140785</v>
      </c>
      <c r="AI11">
        <f>VLOOKUP(A11,'[1]Beregning samlet FPI'!$A$29:$CA$67,66,FALSE)</f>
        <v>118.3478182722327</v>
      </c>
      <c r="AJ11">
        <f>VLOOKUP(A11,'[1]Beregning samlet FPI'!$A$29:$CA$67,67,FALSE)</f>
        <v>115.96789412353732</v>
      </c>
      <c r="AK11">
        <f>VLOOKUP(A11,'[1]Beregning samlet FPI'!$A$29:$CA$67,68,FALSE)</f>
        <v>114.35800507185392</v>
      </c>
      <c r="AL11">
        <f>VLOOKUP(A11,'[1]Beregning samlet FPI'!$A$29:$CA$67,69,FALSE)</f>
        <v>115.18137804748652</v>
      </c>
      <c r="AM11">
        <f>VLOOKUP(A11,'[1]Beregning samlet FPI'!$A$29:$CA$67,70,FALSE)</f>
        <v>116.11282142396792</v>
      </c>
      <c r="AN11">
        <f>VLOOKUP(A11,'[1]Beregning samlet FPI'!$A$29:$CA$67,74,FALSE)</f>
        <v>113.30847020156689</v>
      </c>
      <c r="AO11">
        <f>VLOOKUP(A11,'[1]Beregning samlet FPI'!$A$29:$CA$67,75,FALSE)</f>
        <v>113.16044263426804</v>
      </c>
      <c r="AP11">
        <f>VLOOKUP(A11,'[1]Beregning samlet FPI'!$A$29:$CA$67,76,FALSE)</f>
        <v>110.95785594593865</v>
      </c>
      <c r="AQ11">
        <f>VLOOKUP(A11,'[1]Beregning samlet FPI'!$A$29:$CA$67,77,FALSE)</f>
        <v>112.2591274882674</v>
      </c>
      <c r="AR11">
        <f>VLOOKUP(A11,'[1]Beregning samlet FPI'!$A$29:$CA$67,78,FALSE)</f>
        <v>112.73099222488251</v>
      </c>
      <c r="AS11">
        <f>VLOOKUP(A11,'[1]Beregning samlet FPI'!$A$29:$CA$67,79,FALSE)</f>
        <v>112.52861523725629</v>
      </c>
      <c r="AT11">
        <f>VLOOKUP(A11,'[1]Beregning samlet FPI'!$A$29:$CG$67,80,FALSE)</f>
        <v>115.10445394436965</v>
      </c>
      <c r="AU11">
        <f>VLOOKUP(A11,'[1]Beregning samlet FPI'!$A$29:$CG$67,81,FALSE)</f>
        <v>110.61753887328064</v>
      </c>
      <c r="AV11">
        <f>VLOOKUP(A11,'[1]Beregning samlet FPI'!$A$29:$CG$67,82,FALSE)</f>
        <v>110.91598638918448</v>
      </c>
      <c r="AW11">
        <f>VLOOKUP(A11,'[1]Beregning samlet FPI'!$A$29:$CG$67,83,FALSE)</f>
        <v>111.64218061390427</v>
      </c>
      <c r="AX11">
        <f>VLOOKUP(A11,'[1]Beregning samlet FPI'!$A$29:$CG$67,84,FALSE)</f>
        <v>111.19792677957247</v>
      </c>
      <c r="AY11">
        <f>VLOOKUP(A11,'[1]Beregning samlet FPI'!$A$29:$CG$67,85,FALSE)</f>
        <v>112.18486380469622</v>
      </c>
      <c r="AZ11">
        <f>VLOOKUP(A11,'[1]Beregning samlet FPI'!$A$29:$CV$67,89,FALSE)</f>
        <v>112.02678512362915</v>
      </c>
      <c r="BA11">
        <f>VLOOKUP(A11,'[1]Beregning samlet FPI'!$A$29:$CV$67,90,FALSE)</f>
        <v>112.32175596317471</v>
      </c>
      <c r="BB11">
        <f>VLOOKUP(A11,'[1]Beregning samlet FPI'!$A$29:$CV$67,91,FALSE)</f>
        <v>110.49655375386131</v>
      </c>
      <c r="BC11">
        <f>VLOOKUP(A11,'[1]Beregning samlet FPI'!$A$29:$CV$67,92,FALSE)</f>
        <v>112.36537236490112</v>
      </c>
      <c r="BD11">
        <f>VLOOKUP(A11,'[1]Beregning samlet FPI'!$A$29:$CV$67,93,FALSE)</f>
        <v>112.9663555095086</v>
      </c>
      <c r="BE11">
        <f>VLOOKUP(A11,'[1]Beregning samlet FPI'!$A$29:$CV$67,94,FALSE)</f>
        <v>111.88012329347657</v>
      </c>
      <c r="BF11">
        <f>VLOOKUP(A11,'[1]Beregning samlet FPI'!$A$29:$CV$67,95,FALSE)</f>
        <v>114.37851932381692</v>
      </c>
      <c r="BG11">
        <f>VLOOKUP(A11,'[1]Beregning samlet FPI'!$A$29:$CV$67,96,FALSE)</f>
        <v>111.63230561051755</v>
      </c>
      <c r="BH11">
        <f>VLOOKUP(A11,'[1]Beregning samlet FPI'!$A$29:$CV$67,97,FALSE)</f>
        <v>111.21698350216604</v>
      </c>
      <c r="BI11">
        <f>VLOOKUP(A11,'[1]Beregning samlet FPI'!$A$29:$CV$67,98,FALSE)</f>
        <v>110.11898060987644</v>
      </c>
      <c r="BJ11">
        <f>VLOOKUP(A11,'[1]Beregning samlet FPI'!$A$29:$CV$67,99,FALSE)</f>
        <v>111.4510835540117</v>
      </c>
      <c r="BK11">
        <f>VLOOKUP(A11,'[1]Beregning samlet FPI'!$A$29:$CV$67,100,FALSE)</f>
        <v>111.01352099347777</v>
      </c>
    </row>
    <row r="12" spans="1:97" x14ac:dyDescent="0.25">
      <c r="A12" s="1" t="s">
        <v>67</v>
      </c>
      <c r="B12" s="1" t="s">
        <v>68</v>
      </c>
      <c r="C12">
        <f>VLOOKUP(A12,'[1]Beregning samlet FPI'!$A$29:$CA$67,28,FALSE)</f>
        <v>115.73727687786474</v>
      </c>
      <c r="D12">
        <f>VLOOKUP(A12,'[1]Beregning samlet FPI'!$A$29:$CA$67,29,FALSE)</f>
        <v>115.83495947107191</v>
      </c>
      <c r="E12">
        <f>VLOOKUP(A12,'[1]Beregning samlet FPI'!$A$29:$CA$67,30,FALSE)</f>
        <v>116.5777212136166</v>
      </c>
      <c r="F12">
        <f>VLOOKUP(A12,'[1]Beregning samlet FPI'!$A$29:$CA$67,31,FALSE)</f>
        <v>115.83539195857686</v>
      </c>
      <c r="G12">
        <f>VLOOKUP(A12,'[1]Beregning samlet FPI'!$A$29:$CA$67,32,FALSE)</f>
        <v>116.74015731354712</v>
      </c>
      <c r="H12">
        <f>VLOOKUP(A12,'[1]Beregning samlet FPI'!$A$29:$CA$67,33,FALSE)</f>
        <v>116.89862734581983</v>
      </c>
      <c r="I12">
        <f>VLOOKUP(A12,'[1]Beregning samlet FPI'!$A$29:$CA$67,34,FALSE)</f>
        <v>118.33113876155527</v>
      </c>
      <c r="J12">
        <f>VLOOKUP(A12,'[1]Beregning samlet FPI'!$A$29:$CA$67,35,FALSE)</f>
        <v>120.91076019286456</v>
      </c>
      <c r="K12">
        <f>VLOOKUP(A12,'[1]Beregning samlet FPI'!$A$29:$CA$67,36,FALSE)</f>
        <v>117.79222524287948</v>
      </c>
      <c r="L12">
        <f>VLOOKUP(A12,'[1]Beregning samlet FPI'!$A$29:$CA$67,37,FALSE)</f>
        <v>117.34004650610599</v>
      </c>
      <c r="M12">
        <f>VLOOKUP(A12,'[1]Beregning samlet FPI'!$A$29:$CA$67,38,FALSE)</f>
        <v>119.59268601049668</v>
      </c>
      <c r="N12">
        <f>VLOOKUP(A12,'[1]Beregning samlet FPI'!$A$29:$CA$67,39,FALSE)</f>
        <v>122.58424635734517</v>
      </c>
      <c r="O12">
        <f>VLOOKUP(A12,'[1]Beregning samlet FPI'!$A$29:$CA$67,40,FALSE)</f>
        <v>123.34401714619959</v>
      </c>
      <c r="P12">
        <f>VLOOKUP(A12,'[1]Beregning samlet FPI'!$A$29:$CA$67,44,FALSE)</f>
        <v>122.40693855740392</v>
      </c>
      <c r="Q12">
        <f>VLOOKUP(A12,'[1]Beregning samlet FPI'!$A$29:$CA$67,45,FALSE)</f>
        <v>123.0815120032328</v>
      </c>
      <c r="R12">
        <f>VLOOKUP(A12,'[1]Beregning samlet FPI'!$A$29:$CA$67,46,FALSE)</f>
        <v>120.74993729481366</v>
      </c>
      <c r="S12">
        <f>VLOOKUP(A12,'[1]Beregning samlet FPI'!$A$29:$CA$67,47,FALSE)</f>
        <v>123.91537738260551</v>
      </c>
      <c r="T12">
        <f>VLOOKUP(A12,'[1]Beregning samlet FPI'!$A$29:$CA$67,48,FALSE)</f>
        <v>125.6980798893315</v>
      </c>
      <c r="U12">
        <f>VLOOKUP(A12,'[1]Beregning samlet FPI'!$A$29:$CA$67,49,FALSE)</f>
        <v>125.08502730779392</v>
      </c>
      <c r="V12">
        <f>VLOOKUP(A12,'[1]Beregning samlet FPI'!$A$29:$CA$67,50,FALSE)</f>
        <v>126.58966424821791</v>
      </c>
      <c r="W12">
        <f>VLOOKUP(A12,'[1]Beregning samlet FPI'!$A$29:$CA$67,51,FALSE)</f>
        <v>124.93084302488879</v>
      </c>
      <c r="X12">
        <f>VLOOKUP(A12,'[1]Beregning samlet FPI'!$A$29:$CA$67,52,FALSE)</f>
        <v>123.24724864426857</v>
      </c>
      <c r="Y12">
        <f>VLOOKUP(A12,'[1]Beregning samlet FPI'!$A$29:$CA$67,53,FALSE)</f>
        <v>126.2313773293514</v>
      </c>
      <c r="Z12">
        <f>VLOOKUP(A12,'[1]Beregning samlet FPI'!$A$29:$CA$67,54,FALSE)</f>
        <v>128.94017180579468</v>
      </c>
      <c r="AA12">
        <f>VLOOKUP(A12,'[1]Beregning samlet FPI'!$A$29:$CA$67,55,FALSE)</f>
        <v>127.31411361760645</v>
      </c>
      <c r="AB12">
        <f>VLOOKUP(A12,'[1]Beregning samlet FPI'!$A$29:$CA$67,59,FALSE)</f>
        <v>126.01616281248204</v>
      </c>
      <c r="AC12">
        <f>VLOOKUP(A12,'[1]Beregning samlet FPI'!$A$29:$CA$67,60,FALSE)</f>
        <v>124.1853321586097</v>
      </c>
      <c r="AD12">
        <f>VLOOKUP(A12,'[1]Beregning samlet FPI'!$A$29:$CA$67,61,FALSE)</f>
        <v>125.47280799270948</v>
      </c>
      <c r="AE12">
        <f>VLOOKUP(A12,'[1]Beregning samlet FPI'!$A$29:$CA$67,62,FALSE)</f>
        <v>122.79511797619634</v>
      </c>
      <c r="AF12">
        <f>VLOOKUP(A12,'[1]Beregning samlet FPI'!$A$29:$CA$67,63,FALSE)</f>
        <v>125.89812379885987</v>
      </c>
      <c r="AG12">
        <f>VLOOKUP(A12,'[1]Beregning samlet FPI'!$A$29:$CA$67,64,FALSE)</f>
        <v>126.00256577516282</v>
      </c>
      <c r="AH12">
        <f>VLOOKUP(A12,'[1]Beregning samlet FPI'!$A$29:$CA$67,65,FALSE)</f>
        <v>126.36322461933467</v>
      </c>
      <c r="AI12">
        <f>VLOOKUP(A12,'[1]Beregning samlet FPI'!$A$29:$CA$67,66,FALSE)</f>
        <v>122.80318984148022</v>
      </c>
      <c r="AJ12">
        <f>VLOOKUP(A12,'[1]Beregning samlet FPI'!$A$29:$CA$67,67,FALSE)</f>
        <v>122.21347424100222</v>
      </c>
      <c r="AK12">
        <f>VLOOKUP(A12,'[1]Beregning samlet FPI'!$A$29:$CA$67,68,FALSE)</f>
        <v>122.32578199381604</v>
      </c>
      <c r="AL12">
        <f>VLOOKUP(A12,'[1]Beregning samlet FPI'!$A$29:$CA$67,69,FALSE)</f>
        <v>122.75839524440261</v>
      </c>
      <c r="AM12">
        <f>VLOOKUP(A12,'[1]Beregning samlet FPI'!$A$29:$CA$67,70,FALSE)</f>
        <v>122.12716435897005</v>
      </c>
      <c r="AN12">
        <f>VLOOKUP(A12,'[1]Beregning samlet FPI'!$A$29:$CA$67,74,FALSE)</f>
        <v>121.84655542977268</v>
      </c>
      <c r="AO12">
        <f>VLOOKUP(A12,'[1]Beregning samlet FPI'!$A$29:$CA$67,75,FALSE)</f>
        <v>121.90316751058396</v>
      </c>
      <c r="AP12">
        <f>VLOOKUP(A12,'[1]Beregning samlet FPI'!$A$29:$CA$67,76,FALSE)</f>
        <v>121.64523224024225</v>
      </c>
      <c r="AQ12">
        <f>VLOOKUP(A12,'[1]Beregning samlet FPI'!$A$29:$CA$67,77,FALSE)</f>
        <v>120.10245326490511</v>
      </c>
      <c r="AR12">
        <f>VLOOKUP(A12,'[1]Beregning samlet FPI'!$A$29:$CA$67,78,FALSE)</f>
        <v>122.6863750596267</v>
      </c>
      <c r="AS12">
        <f>VLOOKUP(A12,'[1]Beregning samlet FPI'!$A$29:$CA$67,79,FALSE)</f>
        <v>123.4671837412361</v>
      </c>
      <c r="AT12">
        <f>VLOOKUP(A12,'[1]Beregning samlet FPI'!$A$29:$CG$67,80,FALSE)</f>
        <v>125.69356180981151</v>
      </c>
      <c r="AU12">
        <f>VLOOKUP(A12,'[1]Beregning samlet FPI'!$A$29:$CG$67,81,FALSE)</f>
        <v>125.19549504820279</v>
      </c>
      <c r="AV12">
        <f>VLOOKUP(A12,'[1]Beregning samlet FPI'!$A$29:$CG$67,82,FALSE)</f>
        <v>122.30336774307374</v>
      </c>
      <c r="AW12">
        <f>VLOOKUP(A12,'[1]Beregning samlet FPI'!$A$29:$CG$67,83,FALSE)</f>
        <v>121.91265690036636</v>
      </c>
      <c r="AX12">
        <f>VLOOKUP(A12,'[1]Beregning samlet FPI'!$A$29:$CG$67,84,FALSE)</f>
        <v>123.07379842144198</v>
      </c>
      <c r="AY12">
        <f>VLOOKUP(A12,'[1]Beregning samlet FPI'!$A$29:$CG$67,85,FALSE)</f>
        <v>122.84463775675326</v>
      </c>
      <c r="AZ12">
        <f>VLOOKUP(A12,'[1]Beregning samlet FPI'!$A$29:$CV$67,89,FALSE)</f>
        <v>119.86701384933077</v>
      </c>
      <c r="BA12">
        <f>VLOOKUP(A12,'[1]Beregning samlet FPI'!$A$29:$CV$67,90,FALSE)</f>
        <v>121.04238666805566</v>
      </c>
      <c r="BB12">
        <f>VLOOKUP(A12,'[1]Beregning samlet FPI'!$A$29:$CV$67,91,FALSE)</f>
        <v>121.13945897349357</v>
      </c>
      <c r="BC12">
        <f>VLOOKUP(A12,'[1]Beregning samlet FPI'!$A$29:$CV$67,92,FALSE)</f>
        <v>120.21498047007707</v>
      </c>
      <c r="BD12">
        <f>VLOOKUP(A12,'[1]Beregning samlet FPI'!$A$29:$CV$67,93,FALSE)</f>
        <v>122.69932764840001</v>
      </c>
      <c r="BE12">
        <f>VLOOKUP(A12,'[1]Beregning samlet FPI'!$A$29:$CV$67,94,FALSE)</f>
        <v>122.18671423719492</v>
      </c>
      <c r="BF12">
        <f>VLOOKUP(A12,'[1]Beregning samlet FPI'!$A$29:$CV$67,95,FALSE)</f>
        <v>122.09380434749414</v>
      </c>
      <c r="BG12">
        <f>VLOOKUP(A12,'[1]Beregning samlet FPI'!$A$29:$CV$67,96,FALSE)</f>
        <v>121.41178600225786</v>
      </c>
      <c r="BH12">
        <f>VLOOKUP(A12,'[1]Beregning samlet FPI'!$A$29:$CV$67,97,FALSE)</f>
        <v>121.46027654527374</v>
      </c>
      <c r="BI12">
        <f>VLOOKUP(A12,'[1]Beregning samlet FPI'!$A$29:$CV$67,98,FALSE)</f>
        <v>120.22870674736144</v>
      </c>
      <c r="BJ12">
        <f>VLOOKUP(A12,'[1]Beregning samlet FPI'!$A$29:$CV$67,99,FALSE)</f>
        <v>120.20949606927059</v>
      </c>
      <c r="BK12">
        <f>VLOOKUP(A12,'[1]Beregning samlet FPI'!$A$29:$CV$67,100,FALSE)</f>
        <v>120.71378459376436</v>
      </c>
    </row>
    <row r="13" spans="1:97" x14ac:dyDescent="0.25">
      <c r="A13" s="1" t="s">
        <v>69</v>
      </c>
      <c r="B13" s="1" t="s">
        <v>70</v>
      </c>
      <c r="C13">
        <f>VLOOKUP(A13,'[1]Beregning samlet FPI'!$A$29:$CA$67,28,FALSE)</f>
        <v>135.57313013390524</v>
      </c>
      <c r="D13">
        <f>VLOOKUP(A13,'[1]Beregning samlet FPI'!$A$29:$CA$67,29,FALSE)</f>
        <v>135.51598537163301</v>
      </c>
      <c r="E13">
        <f>VLOOKUP(A13,'[1]Beregning samlet FPI'!$A$29:$CA$67,30,FALSE)</f>
        <v>137.98755822605514</v>
      </c>
      <c r="F13">
        <f>VLOOKUP(A13,'[1]Beregning samlet FPI'!$A$29:$CA$67,31,FALSE)</f>
        <v>138.11998584554192</v>
      </c>
      <c r="G13">
        <f>VLOOKUP(A13,'[1]Beregning samlet FPI'!$A$29:$CA$67,32,FALSE)</f>
        <v>137.72853346592746</v>
      </c>
      <c r="H13">
        <f>VLOOKUP(A13,'[1]Beregning samlet FPI'!$A$29:$CA$67,33,FALSE)</f>
        <v>138.27325694481127</v>
      </c>
      <c r="I13">
        <f>VLOOKUP(A13,'[1]Beregning samlet FPI'!$A$29:$CA$67,34,FALSE)</f>
        <v>139.01027453115054</v>
      </c>
      <c r="J13">
        <f>VLOOKUP(A13,'[1]Beregning samlet FPI'!$A$29:$CA$67,35,FALSE)</f>
        <v>140.29151193856114</v>
      </c>
      <c r="K13">
        <f>VLOOKUP(A13,'[1]Beregning samlet FPI'!$A$29:$CA$67,36,FALSE)</f>
        <v>139.73438172523601</v>
      </c>
      <c r="L13">
        <f>VLOOKUP(A13,'[1]Beregning samlet FPI'!$A$29:$CA$67,37,FALSE)</f>
        <v>139.70371761228625</v>
      </c>
      <c r="M13">
        <f>VLOOKUP(A13,'[1]Beregning samlet FPI'!$A$29:$CA$67,38,FALSE)</f>
        <v>139.08617520219866</v>
      </c>
      <c r="N13">
        <f>VLOOKUP(A13,'[1]Beregning samlet FPI'!$A$29:$CA$67,39,FALSE)</f>
        <v>139.65748115306135</v>
      </c>
      <c r="O13">
        <f>VLOOKUP(A13,'[1]Beregning samlet FPI'!$A$29:$CA$67,40,FALSE)</f>
        <v>140.77800041300253</v>
      </c>
      <c r="P13">
        <f>VLOOKUP(A13,'[1]Beregning samlet FPI'!$A$29:$CA$67,44,FALSE)</f>
        <v>141.92712152237837</v>
      </c>
      <c r="Q13">
        <f>VLOOKUP(A13,'[1]Beregning samlet FPI'!$A$29:$CA$67,45,FALSE)</f>
        <v>143.98901428336674</v>
      </c>
      <c r="R13">
        <f>VLOOKUP(A13,'[1]Beregning samlet FPI'!$A$29:$CA$67,46,FALSE)</f>
        <v>142.91910880959148</v>
      </c>
      <c r="S13">
        <f>VLOOKUP(A13,'[1]Beregning samlet FPI'!$A$29:$CA$67,47,FALSE)</f>
        <v>142.03221881252497</v>
      </c>
      <c r="T13">
        <f>VLOOKUP(A13,'[1]Beregning samlet FPI'!$A$29:$CA$67,48,FALSE)</f>
        <v>142.39716885102547</v>
      </c>
      <c r="U13">
        <f>VLOOKUP(A13,'[1]Beregning samlet FPI'!$A$29:$CA$67,49,FALSE)</f>
        <v>143.90027963440861</v>
      </c>
      <c r="V13">
        <f>VLOOKUP(A13,'[1]Beregning samlet FPI'!$A$29:$CA$67,50,FALSE)</f>
        <v>146.95293443312792</v>
      </c>
      <c r="W13">
        <f>VLOOKUP(A13,'[1]Beregning samlet FPI'!$A$29:$CA$67,51,FALSE)</f>
        <v>146.69804565520013</v>
      </c>
      <c r="X13">
        <f>VLOOKUP(A13,'[1]Beregning samlet FPI'!$A$29:$CA$67,52,FALSE)</f>
        <v>145.31966508707464</v>
      </c>
      <c r="Y13">
        <f>VLOOKUP(A13,'[1]Beregning samlet FPI'!$A$29:$CA$67,53,FALSE)</f>
        <v>145.56455311462042</v>
      </c>
      <c r="Z13">
        <f>VLOOKUP(A13,'[1]Beregning samlet FPI'!$A$29:$CA$67,54,FALSE)</f>
        <v>146.64246298280068</v>
      </c>
      <c r="AA13">
        <f>VLOOKUP(A13,'[1]Beregning samlet FPI'!$A$29:$CA$67,55,FALSE)</f>
        <v>145.74444774444802</v>
      </c>
      <c r="AB13">
        <f>VLOOKUP(A13,'[1]Beregning samlet FPI'!$A$29:$CA$67,59,FALSE)</f>
        <v>145.34795503853837</v>
      </c>
      <c r="AC13">
        <f>VLOOKUP(A13,'[1]Beregning samlet FPI'!$A$29:$CA$67,60,FALSE)</f>
        <v>145.48773183191588</v>
      </c>
      <c r="AD13">
        <f>VLOOKUP(A13,'[1]Beregning samlet FPI'!$A$29:$CA$67,61,FALSE)</f>
        <v>145.68039827015528</v>
      </c>
      <c r="AE13">
        <f>VLOOKUP(A13,'[1]Beregning samlet FPI'!$A$29:$CA$67,62,FALSE)</f>
        <v>146.64608779194816</v>
      </c>
      <c r="AF13">
        <f>VLOOKUP(A13,'[1]Beregning samlet FPI'!$A$29:$CA$67,63,FALSE)</f>
        <v>148.05165809994082</v>
      </c>
      <c r="AG13">
        <f>VLOOKUP(A13,'[1]Beregning samlet FPI'!$A$29:$CA$67,64,FALSE)</f>
        <v>149.46031525204631</v>
      </c>
      <c r="AH13">
        <f>VLOOKUP(A13,'[1]Beregning samlet FPI'!$A$29:$CA$67,65,FALSE)</f>
        <v>148.52373785075642</v>
      </c>
      <c r="AI13">
        <f>VLOOKUP(A13,'[1]Beregning samlet FPI'!$A$29:$CA$67,66,FALSE)</f>
        <v>148.6801168268413</v>
      </c>
      <c r="AJ13">
        <f>VLOOKUP(A13,'[1]Beregning samlet FPI'!$A$29:$CA$67,67,FALSE)</f>
        <v>148.71989514173413</v>
      </c>
      <c r="AK13">
        <f>VLOOKUP(A13,'[1]Beregning samlet FPI'!$A$29:$CA$67,68,FALSE)</f>
        <v>147.29755838470945</v>
      </c>
      <c r="AL13">
        <f>VLOOKUP(A13,'[1]Beregning samlet FPI'!$A$29:$CA$67,69,FALSE)</f>
        <v>146.69770331501994</v>
      </c>
      <c r="AM13">
        <f>VLOOKUP(A13,'[1]Beregning samlet FPI'!$A$29:$CA$67,70,FALSE)</f>
        <v>145.48802651279689</v>
      </c>
      <c r="AN13">
        <f>VLOOKUP(A13,'[1]Beregning samlet FPI'!$A$29:$CA$67,74,FALSE)</f>
        <v>147.05607504034711</v>
      </c>
      <c r="AO13">
        <f>VLOOKUP(A13,'[1]Beregning samlet FPI'!$A$29:$CA$67,75,FALSE)</f>
        <v>147.7407121868882</v>
      </c>
      <c r="AP13">
        <f>VLOOKUP(A13,'[1]Beregning samlet FPI'!$A$29:$CA$67,76,FALSE)</f>
        <v>146.57856927033845</v>
      </c>
      <c r="AQ13">
        <f>VLOOKUP(A13,'[1]Beregning samlet FPI'!$A$29:$CA$67,77,FALSE)</f>
        <v>147.04389668926743</v>
      </c>
      <c r="AR13">
        <f>VLOOKUP(A13,'[1]Beregning samlet FPI'!$A$29:$CA$67,78,FALSE)</f>
        <v>146.28254506638936</v>
      </c>
      <c r="AS13">
        <f>VLOOKUP(A13,'[1]Beregning samlet FPI'!$A$29:$CA$67,79,FALSE)</f>
        <v>147.5009904861069</v>
      </c>
      <c r="AT13">
        <f>VLOOKUP(A13,'[1]Beregning samlet FPI'!$A$29:$CG$67,80,FALSE)</f>
        <v>150.61384866646108</v>
      </c>
      <c r="AU13">
        <f>VLOOKUP(A13,'[1]Beregning samlet FPI'!$A$29:$CG$67,81,FALSE)</f>
        <v>148.10065870055561</v>
      </c>
      <c r="AV13">
        <f>VLOOKUP(A13,'[1]Beregning samlet FPI'!$A$29:$CG$67,82,FALSE)</f>
        <v>147.98832598340172</v>
      </c>
      <c r="AW13">
        <f>VLOOKUP(A13,'[1]Beregning samlet FPI'!$A$29:$CG$67,83,FALSE)</f>
        <v>149.22491140891938</v>
      </c>
      <c r="AX13">
        <f>VLOOKUP(A13,'[1]Beregning samlet FPI'!$A$29:$CG$67,84,FALSE)</f>
        <v>149.34547282639224</v>
      </c>
      <c r="AY13">
        <f>VLOOKUP(A13,'[1]Beregning samlet FPI'!$A$29:$CG$67,85,FALSE)</f>
        <v>150.13057839310258</v>
      </c>
      <c r="AZ13">
        <f>VLOOKUP(A13,'[1]Beregning samlet FPI'!$A$29:$CV$67,89,FALSE)</f>
        <v>151.85450958959859</v>
      </c>
      <c r="BA13">
        <f>VLOOKUP(A13,'[1]Beregning samlet FPI'!$A$29:$CV$67,90,FALSE)</f>
        <v>152.40457107979904</v>
      </c>
      <c r="BB13">
        <f>VLOOKUP(A13,'[1]Beregning samlet FPI'!$A$29:$CV$67,91,FALSE)</f>
        <v>151.03832135682146</v>
      </c>
      <c r="BC13">
        <f>VLOOKUP(A13,'[1]Beregning samlet FPI'!$A$29:$CV$67,92,FALSE)</f>
        <v>150.89364591221604</v>
      </c>
      <c r="BD13">
        <f>VLOOKUP(A13,'[1]Beregning samlet FPI'!$A$29:$CV$67,93,FALSE)</f>
        <v>150.5901916844191</v>
      </c>
      <c r="BE13">
        <f>VLOOKUP(A13,'[1]Beregning samlet FPI'!$A$29:$CV$67,94,FALSE)</f>
        <v>151.00558394484827</v>
      </c>
      <c r="BF13">
        <f>VLOOKUP(A13,'[1]Beregning samlet FPI'!$A$29:$CV$67,95,FALSE)</f>
        <v>151.82743458521136</v>
      </c>
      <c r="BG13">
        <f>VLOOKUP(A13,'[1]Beregning samlet FPI'!$A$29:$CV$67,96,FALSE)</f>
        <v>151.69211682770401</v>
      </c>
      <c r="BH13">
        <f>VLOOKUP(A13,'[1]Beregning samlet FPI'!$A$29:$CV$67,97,FALSE)</f>
        <v>149.42294668849038</v>
      </c>
      <c r="BI13">
        <f>VLOOKUP(A13,'[1]Beregning samlet FPI'!$A$29:$CV$67,98,FALSE)</f>
        <v>150.2218602575536</v>
      </c>
      <c r="BJ13">
        <f>VLOOKUP(A13,'[1]Beregning samlet FPI'!$A$29:$CV$67,99,FALSE)</f>
        <v>149.65229748756263</v>
      </c>
      <c r="BK13">
        <f>VLOOKUP(A13,'[1]Beregning samlet FPI'!$A$29:$CV$67,100,FALSE)</f>
        <v>150.11745029790467</v>
      </c>
    </row>
    <row r="14" spans="1:97" x14ac:dyDescent="0.25">
      <c r="A14" s="1" t="s">
        <v>71</v>
      </c>
      <c r="B14" s="1" t="s">
        <v>72</v>
      </c>
      <c r="C14">
        <f>VLOOKUP(A14,'[1]Beregning samlet FPI'!$A$29:$CA$67,28,FALSE)</f>
        <v>125.64332936172829</v>
      </c>
      <c r="D14">
        <f>VLOOKUP(A14,'[1]Beregning samlet FPI'!$A$29:$CA$67,29,FALSE)</f>
        <v>126.13641286737131</v>
      </c>
      <c r="E14">
        <f>VLOOKUP(A14,'[1]Beregning samlet FPI'!$A$29:$CA$67,30,FALSE)</f>
        <v>126.68496473733234</v>
      </c>
      <c r="F14">
        <f>VLOOKUP(A14,'[1]Beregning samlet FPI'!$A$29:$CA$67,31,FALSE)</f>
        <v>126.92710156442502</v>
      </c>
      <c r="G14">
        <f>VLOOKUP(A14,'[1]Beregning samlet FPI'!$A$29:$CA$67,32,FALSE)</f>
        <v>125.26397419932644</v>
      </c>
      <c r="H14">
        <f>VLOOKUP(A14,'[1]Beregning samlet FPI'!$A$29:$CA$67,33,FALSE)</f>
        <v>131.74334402162739</v>
      </c>
      <c r="I14">
        <f>VLOOKUP(A14,'[1]Beregning samlet FPI'!$A$29:$CA$67,34,FALSE)</f>
        <v>131.06182287455343</v>
      </c>
      <c r="J14">
        <f>VLOOKUP(A14,'[1]Beregning samlet FPI'!$A$29:$CA$67,35,FALSE)</f>
        <v>132.07460167815336</v>
      </c>
      <c r="K14">
        <f>VLOOKUP(A14,'[1]Beregning samlet FPI'!$A$29:$CA$67,36,FALSE)</f>
        <v>130.06939995176973</v>
      </c>
      <c r="L14">
        <f>VLOOKUP(A14,'[1]Beregning samlet FPI'!$A$29:$CA$67,37,FALSE)</f>
        <v>130.73716504847036</v>
      </c>
      <c r="M14">
        <f>VLOOKUP(A14,'[1]Beregning samlet FPI'!$A$29:$CA$67,38,FALSE)</f>
        <v>131.90509786038842</v>
      </c>
      <c r="N14">
        <f>VLOOKUP(A14,'[1]Beregning samlet FPI'!$A$29:$CA$67,39,FALSE)</f>
        <v>134.26512722185186</v>
      </c>
      <c r="O14">
        <f>VLOOKUP(A14,'[1]Beregning samlet FPI'!$A$29:$CA$67,40,FALSE)</f>
        <v>132.63310034593363</v>
      </c>
      <c r="P14">
        <f>VLOOKUP(A14,'[1]Beregning samlet FPI'!$A$29:$CA$67,44,FALSE)</f>
        <v>134.8485678436233</v>
      </c>
      <c r="Q14">
        <f>VLOOKUP(A14,'[1]Beregning samlet FPI'!$A$29:$CA$67,45,FALSE)</f>
        <v>133.90796078839446</v>
      </c>
      <c r="R14">
        <f>VLOOKUP(A14,'[1]Beregning samlet FPI'!$A$29:$CA$67,46,FALSE)</f>
        <v>132.5184010378197</v>
      </c>
      <c r="S14">
        <f>VLOOKUP(A14,'[1]Beregning samlet FPI'!$A$29:$CA$67,47,FALSE)</f>
        <v>132.32314870030467</v>
      </c>
      <c r="T14">
        <f>VLOOKUP(A14,'[1]Beregning samlet FPI'!$A$29:$CA$67,48,FALSE)</f>
        <v>132.40013604933253</v>
      </c>
      <c r="U14">
        <f>VLOOKUP(A14,'[1]Beregning samlet FPI'!$A$29:$CA$67,49,FALSE)</f>
        <v>132.94636654090925</v>
      </c>
      <c r="V14">
        <f>VLOOKUP(A14,'[1]Beregning samlet FPI'!$A$29:$CA$67,50,FALSE)</f>
        <v>133.17456408601723</v>
      </c>
      <c r="W14">
        <f>VLOOKUP(A14,'[1]Beregning samlet FPI'!$A$29:$CA$67,51,FALSE)</f>
        <v>132.34363501921425</v>
      </c>
      <c r="X14">
        <f>VLOOKUP(A14,'[1]Beregning samlet FPI'!$A$29:$CA$67,52,FALSE)</f>
        <v>130.39515389426808</v>
      </c>
      <c r="Y14">
        <f>VLOOKUP(A14,'[1]Beregning samlet FPI'!$A$29:$CA$67,53,FALSE)</f>
        <v>129.8806537214079</v>
      </c>
      <c r="Z14">
        <f>VLOOKUP(A14,'[1]Beregning samlet FPI'!$A$29:$CA$67,54,FALSE)</f>
        <v>133.80969582636629</v>
      </c>
      <c r="AA14">
        <f>VLOOKUP(A14,'[1]Beregning samlet FPI'!$A$29:$CA$67,55,FALSE)</f>
        <v>131.47920284535314</v>
      </c>
      <c r="AB14">
        <f>VLOOKUP(A14,'[1]Beregning samlet FPI'!$A$29:$CA$67,59,FALSE)</f>
        <v>133.63592309001677</v>
      </c>
      <c r="AC14">
        <f>VLOOKUP(A14,'[1]Beregning samlet FPI'!$A$29:$CA$67,60,FALSE)</f>
        <v>130.73341977903823</v>
      </c>
      <c r="AD14">
        <f>VLOOKUP(A14,'[1]Beregning samlet FPI'!$A$29:$CA$67,61,FALSE)</f>
        <v>133.92898854102992</v>
      </c>
      <c r="AE14">
        <f>VLOOKUP(A14,'[1]Beregning samlet FPI'!$A$29:$CA$67,62,FALSE)</f>
        <v>133.2547552264831</v>
      </c>
      <c r="AF14">
        <f>VLOOKUP(A14,'[1]Beregning samlet FPI'!$A$29:$CA$67,63,FALSE)</f>
        <v>134.00922427642459</v>
      </c>
      <c r="AG14">
        <f>VLOOKUP(A14,'[1]Beregning samlet FPI'!$A$29:$CA$67,64,FALSE)</f>
        <v>134.22559298637145</v>
      </c>
      <c r="AH14">
        <f>VLOOKUP(A14,'[1]Beregning samlet FPI'!$A$29:$CA$67,65,FALSE)</f>
        <v>135.82903623043342</v>
      </c>
      <c r="AI14">
        <f>VLOOKUP(A14,'[1]Beregning samlet FPI'!$A$29:$CA$67,66,FALSE)</f>
        <v>137.47867108650479</v>
      </c>
      <c r="AJ14">
        <f>VLOOKUP(A14,'[1]Beregning samlet FPI'!$A$29:$CA$67,67,FALSE)</f>
        <v>136.46597671613523</v>
      </c>
      <c r="AK14">
        <f>VLOOKUP(A14,'[1]Beregning samlet FPI'!$A$29:$CA$67,68,FALSE)</f>
        <v>136.73553115360704</v>
      </c>
      <c r="AL14">
        <f>VLOOKUP(A14,'[1]Beregning samlet FPI'!$A$29:$CA$67,69,FALSE)</f>
        <v>137.66235999393251</v>
      </c>
      <c r="AM14">
        <f>VLOOKUP(A14,'[1]Beregning samlet FPI'!$A$29:$CA$67,70,FALSE)</f>
        <v>135.93277461806539</v>
      </c>
      <c r="AN14">
        <f>VLOOKUP(A14,'[1]Beregning samlet FPI'!$A$29:$CA$67,74,FALSE)</f>
        <v>139.69415137262519</v>
      </c>
      <c r="AO14">
        <f>VLOOKUP(A14,'[1]Beregning samlet FPI'!$A$29:$CA$67,75,FALSE)</f>
        <v>142.19640577381827</v>
      </c>
      <c r="AP14">
        <f>VLOOKUP(A14,'[1]Beregning samlet FPI'!$A$29:$CA$67,76,FALSE)</f>
        <v>141.60129543010927</v>
      </c>
      <c r="AQ14">
        <f>VLOOKUP(A14,'[1]Beregning samlet FPI'!$A$29:$CA$67,77,FALSE)</f>
        <v>142.7450011169629</v>
      </c>
      <c r="AR14">
        <f>VLOOKUP(A14,'[1]Beregning samlet FPI'!$A$29:$CA$67,78,FALSE)</f>
        <v>143.89347159614539</v>
      </c>
      <c r="AS14">
        <f>VLOOKUP(A14,'[1]Beregning samlet FPI'!$A$29:$CA$67,79,FALSE)</f>
        <v>144.06559096940953</v>
      </c>
      <c r="AT14">
        <f>VLOOKUP(A14,'[1]Beregning samlet FPI'!$A$29:$CG$67,80,FALSE)</f>
        <v>145.86224267286673</v>
      </c>
      <c r="AU14">
        <f>VLOOKUP(A14,'[1]Beregning samlet FPI'!$A$29:$CG$67,81,FALSE)</f>
        <v>143.14371488974106</v>
      </c>
      <c r="AV14">
        <f>VLOOKUP(A14,'[1]Beregning samlet FPI'!$A$29:$CG$67,82,FALSE)</f>
        <v>143.05750294129268</v>
      </c>
      <c r="AW14">
        <f>VLOOKUP(A14,'[1]Beregning samlet FPI'!$A$29:$CG$67,83,FALSE)</f>
        <v>143.13710584340615</v>
      </c>
      <c r="AX14">
        <f>VLOOKUP(A14,'[1]Beregning samlet FPI'!$A$29:$CG$67,84,FALSE)</f>
        <v>139.09663540100988</v>
      </c>
      <c r="AY14">
        <f>VLOOKUP(A14,'[1]Beregning samlet FPI'!$A$29:$CG$67,85,FALSE)</f>
        <v>136.36226838696325</v>
      </c>
      <c r="AZ14">
        <f>VLOOKUP(A14,'[1]Beregning samlet FPI'!$A$29:$CV$67,89,FALSE)</f>
        <v>138.2214686900125</v>
      </c>
      <c r="BA14">
        <f>VLOOKUP(A14,'[1]Beregning samlet FPI'!$A$29:$CV$67,90,FALSE)</f>
        <v>137.3433715001413</v>
      </c>
      <c r="BB14">
        <f>VLOOKUP(A14,'[1]Beregning samlet FPI'!$A$29:$CV$67,91,FALSE)</f>
        <v>137.94231095224006</v>
      </c>
      <c r="BC14">
        <f>VLOOKUP(A14,'[1]Beregning samlet FPI'!$A$29:$CV$67,92,FALSE)</f>
        <v>136.50523821881771</v>
      </c>
      <c r="BD14">
        <f>VLOOKUP(A14,'[1]Beregning samlet FPI'!$A$29:$CV$67,93,FALSE)</f>
        <v>137.29944461503803</v>
      </c>
      <c r="BE14">
        <f>VLOOKUP(A14,'[1]Beregning samlet FPI'!$A$29:$CV$67,94,FALSE)</f>
        <v>137.38401011963535</v>
      </c>
      <c r="BF14">
        <f>VLOOKUP(A14,'[1]Beregning samlet FPI'!$A$29:$CV$67,95,FALSE)</f>
        <v>136.46817455321636</v>
      </c>
      <c r="BG14">
        <f>VLOOKUP(A14,'[1]Beregning samlet FPI'!$A$29:$CV$67,96,FALSE)</f>
        <v>135.07765490098123</v>
      </c>
      <c r="BH14">
        <f>VLOOKUP(A14,'[1]Beregning samlet FPI'!$A$29:$CV$67,97,FALSE)</f>
        <v>135.56024207449735</v>
      </c>
      <c r="BI14">
        <f>VLOOKUP(A14,'[1]Beregning samlet FPI'!$A$29:$CV$67,98,FALSE)</f>
        <v>134.49764392987058</v>
      </c>
      <c r="BJ14">
        <f>VLOOKUP(A14,'[1]Beregning samlet FPI'!$A$29:$CV$67,99,FALSE)</f>
        <v>134.33977485633929</v>
      </c>
      <c r="BK14">
        <f>VLOOKUP(A14,'[1]Beregning samlet FPI'!$A$29:$CV$67,100,FALSE)</f>
        <v>134.7958063754902</v>
      </c>
    </row>
    <row r="15" spans="1:97" x14ac:dyDescent="0.25">
      <c r="A15" s="1" t="s">
        <v>73</v>
      </c>
      <c r="B15" s="1" t="s">
        <v>74</v>
      </c>
      <c r="C15">
        <f>VLOOKUP(A15,'[1]Beregning samlet FPI'!$A$29:$CA$67,28,FALSE)</f>
        <v>124.57019552741568</v>
      </c>
      <c r="D15">
        <f>VLOOKUP(A15,'[1]Beregning samlet FPI'!$A$29:$CA$67,29,FALSE)</f>
        <v>124.37109162921662</v>
      </c>
      <c r="E15">
        <f>VLOOKUP(A15,'[1]Beregning samlet FPI'!$A$29:$CA$67,30,FALSE)</f>
        <v>123.92835737399523</v>
      </c>
      <c r="F15">
        <f>VLOOKUP(A15,'[1]Beregning samlet FPI'!$A$29:$CA$67,31,FALSE)</f>
        <v>123.67282730810977</v>
      </c>
      <c r="G15">
        <f>VLOOKUP(A15,'[1]Beregning samlet FPI'!$A$29:$CA$67,32,FALSE)</f>
        <v>122.93030099919513</v>
      </c>
      <c r="H15">
        <f>VLOOKUP(A15,'[1]Beregning samlet FPI'!$A$29:$CA$67,33,FALSE)</f>
        <v>134.98918861605262</v>
      </c>
      <c r="I15">
        <f>VLOOKUP(A15,'[1]Beregning samlet FPI'!$A$29:$CA$67,34,FALSE)</f>
        <v>134.04727039941778</v>
      </c>
      <c r="J15">
        <f>VLOOKUP(A15,'[1]Beregning samlet FPI'!$A$29:$CA$67,35,FALSE)</f>
        <v>132.70100735084802</v>
      </c>
      <c r="K15">
        <f>VLOOKUP(A15,'[1]Beregning samlet FPI'!$A$29:$CA$67,36,FALSE)</f>
        <v>132.45575814445922</v>
      </c>
      <c r="L15">
        <f>VLOOKUP(A15,'[1]Beregning samlet FPI'!$A$29:$CA$67,37,FALSE)</f>
        <v>132.85362828053917</v>
      </c>
      <c r="M15">
        <f>VLOOKUP(A15,'[1]Beregning samlet FPI'!$A$29:$CA$67,38,FALSE)</f>
        <v>133.25351165137596</v>
      </c>
      <c r="N15">
        <f>VLOOKUP(A15,'[1]Beregning samlet FPI'!$A$29:$CA$67,39,FALSE)</f>
        <v>134.70922904572373</v>
      </c>
      <c r="O15">
        <f>VLOOKUP(A15,'[1]Beregning samlet FPI'!$A$29:$CA$67,40,FALSE)</f>
        <v>135.23634662984477</v>
      </c>
      <c r="P15">
        <f>VLOOKUP(A15,'[1]Beregning samlet FPI'!$A$29:$CA$67,44,FALSE)</f>
        <v>132.15643431579144</v>
      </c>
      <c r="Q15">
        <f>VLOOKUP(A15,'[1]Beregning samlet FPI'!$A$29:$CA$67,45,FALSE)</f>
        <v>128.81860984711767</v>
      </c>
      <c r="R15">
        <f>VLOOKUP(A15,'[1]Beregning samlet FPI'!$A$29:$CA$67,46,FALSE)</f>
        <v>128.85231254303929</v>
      </c>
      <c r="S15">
        <f>VLOOKUP(A15,'[1]Beregning samlet FPI'!$A$29:$CA$67,47,FALSE)</f>
        <v>127.119582892653</v>
      </c>
      <c r="T15">
        <f>VLOOKUP(A15,'[1]Beregning samlet FPI'!$A$29:$CA$67,48,FALSE)</f>
        <v>127.381158960908</v>
      </c>
      <c r="U15">
        <f>VLOOKUP(A15,'[1]Beregning samlet FPI'!$A$29:$CA$67,49,FALSE)</f>
        <v>128.5112898107221</v>
      </c>
      <c r="V15">
        <f>VLOOKUP(A15,'[1]Beregning samlet FPI'!$A$29:$CA$67,50,FALSE)</f>
        <v>124.58685447043</v>
      </c>
      <c r="W15">
        <f>VLOOKUP(A15,'[1]Beregning samlet FPI'!$A$29:$CA$67,51,FALSE)</f>
        <v>123.29548570147314</v>
      </c>
      <c r="X15">
        <f>VLOOKUP(A15,'[1]Beregning samlet FPI'!$A$29:$CA$67,52,FALSE)</f>
        <v>121.93176354443307</v>
      </c>
      <c r="Y15">
        <f>VLOOKUP(A15,'[1]Beregning samlet FPI'!$A$29:$CA$67,53,FALSE)</f>
        <v>121.14047130248737</v>
      </c>
      <c r="Z15">
        <f>VLOOKUP(A15,'[1]Beregning samlet FPI'!$A$29:$CA$67,54,FALSE)</f>
        <v>126.92747207075259</v>
      </c>
      <c r="AA15">
        <f>VLOOKUP(A15,'[1]Beregning samlet FPI'!$A$29:$CA$67,55,FALSE)</f>
        <v>122.32945468827636</v>
      </c>
      <c r="AB15">
        <f>VLOOKUP(A15,'[1]Beregning samlet FPI'!$A$29:$CA$67,59,FALSE)</f>
        <v>128.61450540981545</v>
      </c>
      <c r="AC15">
        <f>VLOOKUP(A15,'[1]Beregning samlet FPI'!$A$29:$CA$67,60,FALSE)</f>
        <v>126.33543915350695</v>
      </c>
      <c r="AD15">
        <f>VLOOKUP(A15,'[1]Beregning samlet FPI'!$A$29:$CA$67,61,FALSE)</f>
        <v>129.43430249879788</v>
      </c>
      <c r="AE15">
        <f>VLOOKUP(A15,'[1]Beregning samlet FPI'!$A$29:$CA$67,62,FALSE)</f>
        <v>129.1422674474241</v>
      </c>
      <c r="AF15">
        <f>VLOOKUP(A15,'[1]Beregning samlet FPI'!$A$29:$CA$67,63,FALSE)</f>
        <v>129.59239141827464</v>
      </c>
      <c r="AG15">
        <f>VLOOKUP(A15,'[1]Beregning samlet FPI'!$A$29:$CA$67,64,FALSE)</f>
        <v>130.56087150111821</v>
      </c>
      <c r="AH15">
        <f>VLOOKUP(A15,'[1]Beregning samlet FPI'!$A$29:$CA$67,65,FALSE)</f>
        <v>135.41274782186323</v>
      </c>
      <c r="AI15">
        <f>VLOOKUP(A15,'[1]Beregning samlet FPI'!$A$29:$CA$67,66,FALSE)</f>
        <v>138.11159556392852</v>
      </c>
      <c r="AJ15">
        <f>VLOOKUP(A15,'[1]Beregning samlet FPI'!$A$29:$CA$67,67,FALSE)</f>
        <v>136.66467531864893</v>
      </c>
      <c r="AK15">
        <f>VLOOKUP(A15,'[1]Beregning samlet FPI'!$A$29:$CA$67,68,FALSE)</f>
        <v>137.22565259826246</v>
      </c>
      <c r="AL15">
        <f>VLOOKUP(A15,'[1]Beregning samlet FPI'!$A$29:$CA$67,69,FALSE)</f>
        <v>139.59214765836816</v>
      </c>
      <c r="AM15">
        <f>VLOOKUP(A15,'[1]Beregning samlet FPI'!$A$29:$CA$67,70,FALSE)</f>
        <v>135.59324558008208</v>
      </c>
      <c r="AN15">
        <f>VLOOKUP(A15,'[1]Beregning samlet FPI'!$A$29:$CA$67,74,FALSE)</f>
        <v>143.49513320527578</v>
      </c>
      <c r="AO15">
        <f>VLOOKUP(A15,'[1]Beregning samlet FPI'!$A$29:$CA$67,75,FALSE)</f>
        <v>146.91857644040567</v>
      </c>
      <c r="AP15">
        <f>VLOOKUP(A15,'[1]Beregning samlet FPI'!$A$29:$CA$67,76,FALSE)</f>
        <v>145.55895554371534</v>
      </c>
      <c r="AQ15">
        <f>VLOOKUP(A15,'[1]Beregning samlet FPI'!$A$29:$CA$67,77,FALSE)</f>
        <v>146.44117709769026</v>
      </c>
      <c r="AR15">
        <f>VLOOKUP(A15,'[1]Beregning samlet FPI'!$A$29:$CA$67,78,FALSE)</f>
        <v>149.25303134700479</v>
      </c>
      <c r="AS15">
        <f>VLOOKUP(A15,'[1]Beregning samlet FPI'!$A$29:$CA$67,79,FALSE)</f>
        <v>148.80451903301557</v>
      </c>
      <c r="AT15">
        <f>VLOOKUP(A15,'[1]Beregning samlet FPI'!$A$29:$CG$67,80,FALSE)</f>
        <v>151.57555699907428</v>
      </c>
      <c r="AU15">
        <f>VLOOKUP(A15,'[1]Beregning samlet FPI'!$A$29:$CG$67,81,FALSE)</f>
        <v>149.9788091785349</v>
      </c>
      <c r="AV15">
        <f>VLOOKUP(A15,'[1]Beregning samlet FPI'!$A$29:$CG$67,82,FALSE)</f>
        <v>148.81322605323436</v>
      </c>
      <c r="AW15">
        <f>VLOOKUP(A15,'[1]Beregning samlet FPI'!$A$29:$CG$67,83,FALSE)</f>
        <v>150.39436683131106</v>
      </c>
      <c r="AX15">
        <f>VLOOKUP(A15,'[1]Beregning samlet FPI'!$A$29:$CG$67,84,FALSE)</f>
        <v>140.6425754341947</v>
      </c>
      <c r="AY15">
        <f>VLOOKUP(A15,'[1]Beregning samlet FPI'!$A$29:$CG$67,85,FALSE)</f>
        <v>134.31287164156745</v>
      </c>
      <c r="AZ15">
        <f>VLOOKUP(A15,'[1]Beregning samlet FPI'!$A$29:$CV$67,89,FALSE)</f>
        <v>135.80016938764075</v>
      </c>
      <c r="BA15">
        <f>VLOOKUP(A15,'[1]Beregning samlet FPI'!$A$29:$CV$67,90,FALSE)</f>
        <v>132.52024054376739</v>
      </c>
      <c r="BB15">
        <f>VLOOKUP(A15,'[1]Beregning samlet FPI'!$A$29:$CV$67,91,FALSE)</f>
        <v>136.08647227932036</v>
      </c>
      <c r="BC15">
        <f>VLOOKUP(A15,'[1]Beregning samlet FPI'!$A$29:$CV$67,92,FALSE)</f>
        <v>132.73493754492446</v>
      </c>
      <c r="BD15">
        <f>VLOOKUP(A15,'[1]Beregning samlet FPI'!$A$29:$CV$67,93,FALSE)</f>
        <v>134.16312759360525</v>
      </c>
      <c r="BE15">
        <f>VLOOKUP(A15,'[1]Beregning samlet FPI'!$A$29:$CV$67,94,FALSE)</f>
        <v>132.8921210198082</v>
      </c>
      <c r="BF15">
        <f>VLOOKUP(A15,'[1]Beregning samlet FPI'!$A$29:$CV$67,95,FALSE)</f>
        <v>132.72234992271322</v>
      </c>
      <c r="BG15">
        <f>VLOOKUP(A15,'[1]Beregning samlet FPI'!$A$29:$CV$67,96,FALSE)</f>
        <v>132.53235871066084</v>
      </c>
      <c r="BH15">
        <f>VLOOKUP(A15,'[1]Beregning samlet FPI'!$A$29:$CV$67,97,FALSE)</f>
        <v>129.27706722399256</v>
      </c>
      <c r="BI15">
        <f>VLOOKUP(A15,'[1]Beregning samlet FPI'!$A$29:$CV$67,98,FALSE)</f>
        <v>128.83320900140669</v>
      </c>
      <c r="BJ15">
        <f>VLOOKUP(A15,'[1]Beregning samlet FPI'!$A$29:$CV$67,99,FALSE)</f>
        <v>128.63559369912673</v>
      </c>
      <c r="BK15">
        <f>VLOOKUP(A15,'[1]Beregning samlet FPI'!$A$29:$CV$67,100,FALSE)</f>
        <v>133.5971532869743</v>
      </c>
    </row>
    <row r="16" spans="1:97" x14ac:dyDescent="0.25">
      <c r="A16" s="1" t="s">
        <v>75</v>
      </c>
      <c r="B16" s="1" t="s">
        <v>76</v>
      </c>
      <c r="C16">
        <f>VLOOKUP(A16,'[1]Beregning samlet FPI'!$A$29:$CA$67,28,FALSE)</f>
        <v>124.41800753548866</v>
      </c>
      <c r="D16">
        <f>VLOOKUP(A16,'[1]Beregning samlet FPI'!$A$29:$CA$67,29,FALSE)</f>
        <v>125.42075401828919</v>
      </c>
      <c r="E16">
        <f>VLOOKUP(A16,'[1]Beregning samlet FPI'!$A$29:$CA$67,30,FALSE)</f>
        <v>126.23635808679145</v>
      </c>
      <c r="F16">
        <f>VLOOKUP(A16,'[1]Beregning samlet FPI'!$A$29:$CA$67,31,FALSE)</f>
        <v>125.60899799620928</v>
      </c>
      <c r="G16">
        <f>VLOOKUP(A16,'[1]Beregning samlet FPI'!$A$29:$CA$67,32,FALSE)</f>
        <v>123.11516628730777</v>
      </c>
      <c r="H16">
        <f>VLOOKUP(A16,'[1]Beregning samlet FPI'!$A$29:$CA$67,33,FALSE)</f>
        <v>127.60766452125306</v>
      </c>
      <c r="I16">
        <f>VLOOKUP(A16,'[1]Beregning samlet FPI'!$A$29:$CA$67,34,FALSE)</f>
        <v>129.56565859417867</v>
      </c>
      <c r="J16">
        <f>VLOOKUP(A16,'[1]Beregning samlet FPI'!$A$29:$CA$67,35,FALSE)</f>
        <v>132.43304553210862</v>
      </c>
      <c r="K16">
        <f>VLOOKUP(A16,'[1]Beregning samlet FPI'!$A$29:$CA$67,36,FALSE)</f>
        <v>128.84967773782199</v>
      </c>
      <c r="L16">
        <f>VLOOKUP(A16,'[1]Beregning samlet FPI'!$A$29:$CA$67,37,FALSE)</f>
        <v>128.65857492729177</v>
      </c>
      <c r="M16">
        <f>VLOOKUP(A16,'[1]Beregning samlet FPI'!$A$29:$CA$67,38,FALSE)</f>
        <v>132.67287345119101</v>
      </c>
      <c r="N16">
        <f>VLOOKUP(A16,'[1]Beregning samlet FPI'!$A$29:$CA$67,39,FALSE)</f>
        <v>135.08619407161044</v>
      </c>
      <c r="O16">
        <f>VLOOKUP(A16,'[1]Beregning samlet FPI'!$A$29:$CA$67,40,FALSE)</f>
        <v>127.68566061031359</v>
      </c>
      <c r="P16">
        <f>VLOOKUP(A16,'[1]Beregning samlet FPI'!$A$29:$CA$67,44,FALSE)</f>
        <v>136.58208222411452</v>
      </c>
      <c r="Q16">
        <f>VLOOKUP(A16,'[1]Beregning samlet FPI'!$A$29:$CA$67,45,FALSE)</f>
        <v>137.08906213430936</v>
      </c>
      <c r="R16">
        <f>VLOOKUP(A16,'[1]Beregning samlet FPI'!$A$29:$CA$67,46,FALSE)</f>
        <v>134.58591905503397</v>
      </c>
      <c r="S16">
        <f>VLOOKUP(A16,'[1]Beregning samlet FPI'!$A$29:$CA$67,47,FALSE)</f>
        <v>133.68260159046747</v>
      </c>
      <c r="T16">
        <f>VLOOKUP(A16,'[1]Beregning samlet FPI'!$A$29:$CA$67,48,FALSE)</f>
        <v>137.04407503704203</v>
      </c>
      <c r="U16">
        <f>VLOOKUP(A16,'[1]Beregning samlet FPI'!$A$29:$CA$67,49,FALSE)</f>
        <v>137.81070766614476</v>
      </c>
      <c r="V16">
        <f>VLOOKUP(A16,'[1]Beregning samlet FPI'!$A$29:$CA$67,50,FALSE)</f>
        <v>136.8772795348527</v>
      </c>
      <c r="W16">
        <f>VLOOKUP(A16,'[1]Beregning samlet FPI'!$A$29:$CA$67,51,FALSE)</f>
        <v>137.24188863152426</v>
      </c>
      <c r="X16">
        <f>VLOOKUP(A16,'[1]Beregning samlet FPI'!$A$29:$CA$67,52,FALSE)</f>
        <v>136.54363048287701</v>
      </c>
      <c r="Y16">
        <f>VLOOKUP(A16,'[1]Beregning samlet FPI'!$A$29:$CA$67,53,FALSE)</f>
        <v>133.32164818093861</v>
      </c>
      <c r="Z16">
        <f>VLOOKUP(A16,'[1]Beregning samlet FPI'!$A$29:$CA$67,54,FALSE)</f>
        <v>138.81604645938583</v>
      </c>
      <c r="AA16">
        <f>VLOOKUP(A16,'[1]Beregning samlet FPI'!$A$29:$CA$67,55,FALSE)</f>
        <v>134.58361735667086</v>
      </c>
      <c r="AB16">
        <f>VLOOKUP(A16,'[1]Beregning samlet FPI'!$A$29:$CA$67,59,FALSE)</f>
        <v>134.8764120314901</v>
      </c>
      <c r="AC16">
        <f>VLOOKUP(A16,'[1]Beregning samlet FPI'!$A$29:$CA$67,60,FALSE)</f>
        <v>132.427388402671</v>
      </c>
      <c r="AD16">
        <f>VLOOKUP(A16,'[1]Beregning samlet FPI'!$A$29:$CA$67,61,FALSE)</f>
        <v>135.51025487243083</v>
      </c>
      <c r="AE16">
        <f>VLOOKUP(A16,'[1]Beregning samlet FPI'!$A$29:$CA$67,62,FALSE)</f>
        <v>134.70758283650292</v>
      </c>
      <c r="AF16">
        <f>VLOOKUP(A16,'[1]Beregning samlet FPI'!$A$29:$CA$67,63,FALSE)</f>
        <v>136.86735291151356</v>
      </c>
      <c r="AG16">
        <f>VLOOKUP(A16,'[1]Beregning samlet FPI'!$A$29:$CA$67,64,FALSE)</f>
        <v>138.25980750559552</v>
      </c>
      <c r="AH16">
        <f>VLOOKUP(A16,'[1]Beregning samlet FPI'!$A$29:$CA$67,65,FALSE)</f>
        <v>138.95562277671067</v>
      </c>
      <c r="AI16">
        <f>VLOOKUP(A16,'[1]Beregning samlet FPI'!$A$29:$CA$67,66,FALSE)</f>
        <v>140.53842749946952</v>
      </c>
      <c r="AJ16">
        <f>VLOOKUP(A16,'[1]Beregning samlet FPI'!$A$29:$CA$67,67,FALSE)</f>
        <v>141.58879936458666</v>
      </c>
      <c r="AK16">
        <f>VLOOKUP(A16,'[1]Beregning samlet FPI'!$A$29:$CA$67,68,FALSE)</f>
        <v>140.33412482347009</v>
      </c>
      <c r="AL16">
        <f>VLOOKUP(A16,'[1]Beregning samlet FPI'!$A$29:$CA$67,69,FALSE)</f>
        <v>140.82146189365622</v>
      </c>
      <c r="AM16">
        <f>VLOOKUP(A16,'[1]Beregning samlet FPI'!$A$29:$CA$67,70,FALSE)</f>
        <v>138.45940903684016</v>
      </c>
      <c r="AN16">
        <f>VLOOKUP(A16,'[1]Beregning samlet FPI'!$A$29:$CA$67,74,FALSE)</f>
        <v>145.17774709935665</v>
      </c>
      <c r="AO16">
        <f>VLOOKUP(A16,'[1]Beregning samlet FPI'!$A$29:$CA$67,75,FALSE)</f>
        <v>144.79767206604586</v>
      </c>
      <c r="AP16">
        <f>VLOOKUP(A16,'[1]Beregning samlet FPI'!$A$29:$CA$67,76,FALSE)</f>
        <v>146.02311146333656</v>
      </c>
      <c r="AQ16">
        <f>VLOOKUP(A16,'[1]Beregning samlet FPI'!$A$29:$CA$67,77,FALSE)</f>
        <v>145.09425954891515</v>
      </c>
      <c r="AR16">
        <f>VLOOKUP(A16,'[1]Beregning samlet FPI'!$A$29:$CA$67,78,FALSE)</f>
        <v>147.69380167174467</v>
      </c>
      <c r="AS16">
        <f>VLOOKUP(A16,'[1]Beregning samlet FPI'!$A$29:$CA$67,79,FALSE)</f>
        <v>146.15512341989589</v>
      </c>
      <c r="AT16">
        <f>VLOOKUP(A16,'[1]Beregning samlet FPI'!$A$29:$CG$67,80,FALSE)</f>
        <v>146.5666981931646</v>
      </c>
      <c r="AU16">
        <f>VLOOKUP(A16,'[1]Beregning samlet FPI'!$A$29:$CG$67,81,FALSE)</f>
        <v>145.8328539137807</v>
      </c>
      <c r="AV16">
        <f>VLOOKUP(A16,'[1]Beregning samlet FPI'!$A$29:$CG$67,82,FALSE)</f>
        <v>145.2143356178122</v>
      </c>
      <c r="AW16">
        <f>VLOOKUP(A16,'[1]Beregning samlet FPI'!$A$29:$CG$67,83,FALSE)</f>
        <v>140.97028762206841</v>
      </c>
      <c r="AX16">
        <f>VLOOKUP(A16,'[1]Beregning samlet FPI'!$A$29:$CG$67,84,FALSE)</f>
        <v>140.63403173621353</v>
      </c>
      <c r="AY16">
        <f>VLOOKUP(A16,'[1]Beregning samlet FPI'!$A$29:$CG$67,85,FALSE)</f>
        <v>140.29692558767329</v>
      </c>
      <c r="AZ16">
        <f>VLOOKUP(A16,'[1]Beregning samlet FPI'!$A$29:$CV$67,89,FALSE)</f>
        <v>141.77835780861176</v>
      </c>
      <c r="BA16">
        <f>VLOOKUP(A16,'[1]Beregning samlet FPI'!$A$29:$CV$67,90,FALSE)</f>
        <v>138.91424780084898</v>
      </c>
      <c r="BB16">
        <f>VLOOKUP(A16,'[1]Beregning samlet FPI'!$A$29:$CV$67,91,FALSE)</f>
        <v>138.41562681604785</v>
      </c>
      <c r="BC16">
        <f>VLOOKUP(A16,'[1]Beregning samlet FPI'!$A$29:$CV$67,92,FALSE)</f>
        <v>137.99684306630002</v>
      </c>
      <c r="BD16">
        <f>VLOOKUP(A16,'[1]Beregning samlet FPI'!$A$29:$CV$67,93,FALSE)</f>
        <v>139.60159279272321</v>
      </c>
      <c r="BE16">
        <f>VLOOKUP(A16,'[1]Beregning samlet FPI'!$A$29:$CV$67,94,FALSE)</f>
        <v>139.10586508314202</v>
      </c>
      <c r="BF16">
        <f>VLOOKUP(A16,'[1]Beregning samlet FPI'!$A$29:$CV$67,95,FALSE)</f>
        <v>138.15171799968468</v>
      </c>
      <c r="BG16">
        <f>VLOOKUP(A16,'[1]Beregning samlet FPI'!$A$29:$CV$67,96,FALSE)</f>
        <v>138.13032501256768</v>
      </c>
      <c r="BH16">
        <f>VLOOKUP(A16,'[1]Beregning samlet FPI'!$A$29:$CV$67,97,FALSE)</f>
        <v>138.86513273876193</v>
      </c>
      <c r="BI16">
        <f>VLOOKUP(A16,'[1]Beregning samlet FPI'!$A$29:$CV$67,98,FALSE)</f>
        <v>136.95904793748241</v>
      </c>
      <c r="BJ16">
        <f>VLOOKUP(A16,'[1]Beregning samlet FPI'!$A$29:$CV$67,99,FALSE)</f>
        <v>137.51459532563996</v>
      </c>
      <c r="BK16">
        <f>VLOOKUP(A16,'[1]Beregning samlet FPI'!$A$29:$CV$67,100,FALSE)</f>
        <v>136.72198929583391</v>
      </c>
    </row>
    <row r="17" spans="1:63" x14ac:dyDescent="0.25">
      <c r="A17" s="1" t="s">
        <v>77</v>
      </c>
      <c r="B17" s="1" t="s">
        <v>78</v>
      </c>
      <c r="C17">
        <f>VLOOKUP(A17,'[1]Beregning samlet FPI'!$A$29:$CA$67,28,FALSE)</f>
        <v>122.57107961888799</v>
      </c>
      <c r="D17">
        <f>VLOOKUP(A17,'[1]Beregning samlet FPI'!$A$29:$CA$67,29,FALSE)</f>
        <v>123.34500201572338</v>
      </c>
      <c r="E17">
        <f>VLOOKUP(A17,'[1]Beregning samlet FPI'!$A$29:$CA$67,30,FALSE)</f>
        <v>124.20715355877256</v>
      </c>
      <c r="F17">
        <f>VLOOKUP(A17,'[1]Beregning samlet FPI'!$A$29:$CA$67,31,FALSE)</f>
        <v>125.91054408399074</v>
      </c>
      <c r="G17">
        <f>VLOOKUP(A17,'[1]Beregning samlet FPI'!$A$29:$CA$67,32,FALSE)</f>
        <v>123.53889843246002</v>
      </c>
      <c r="H17">
        <f>VLOOKUP(A17,'[1]Beregning samlet FPI'!$A$29:$CA$67,33,FALSE)</f>
        <v>127.78988251662061</v>
      </c>
      <c r="I17">
        <f>VLOOKUP(A17,'[1]Beregning samlet FPI'!$A$29:$CA$67,34,FALSE)</f>
        <v>127.27166638736027</v>
      </c>
      <c r="J17">
        <f>VLOOKUP(A17,'[1]Beregning samlet FPI'!$A$29:$CA$67,35,FALSE)</f>
        <v>128.52112641660611</v>
      </c>
      <c r="K17">
        <f>VLOOKUP(A17,'[1]Beregning samlet FPI'!$A$29:$CA$67,36,FALSE)</f>
        <v>125.81754880160092</v>
      </c>
      <c r="L17">
        <f>VLOOKUP(A17,'[1]Beregning samlet FPI'!$A$29:$CA$67,37,FALSE)</f>
        <v>127.33335261904976</v>
      </c>
      <c r="M17">
        <f>VLOOKUP(A17,'[1]Beregning samlet FPI'!$A$29:$CA$67,38,FALSE)</f>
        <v>127.60681002761973</v>
      </c>
      <c r="N17">
        <f>VLOOKUP(A17,'[1]Beregning samlet FPI'!$A$29:$CA$67,39,FALSE)</f>
        <v>130.81272714912413</v>
      </c>
      <c r="O17">
        <f>VLOOKUP(A17,'[1]Beregning samlet FPI'!$A$29:$CA$67,40,FALSE)</f>
        <v>131.00065018068642</v>
      </c>
      <c r="P17">
        <f>VLOOKUP(A17,'[1]Beregning samlet FPI'!$A$29:$CA$67,44,FALSE)</f>
        <v>132.27211739413264</v>
      </c>
      <c r="Q17">
        <f>VLOOKUP(A17,'[1]Beregning samlet FPI'!$A$29:$CA$67,45,FALSE)</f>
        <v>132.33711771319548</v>
      </c>
      <c r="R17">
        <f>VLOOKUP(A17,'[1]Beregning samlet FPI'!$A$29:$CA$67,46,FALSE)</f>
        <v>130.21983269488055</v>
      </c>
      <c r="S17">
        <f>VLOOKUP(A17,'[1]Beregning samlet FPI'!$A$29:$CA$67,47,FALSE)</f>
        <v>131.50914409152836</v>
      </c>
      <c r="T17">
        <f>VLOOKUP(A17,'[1]Beregning samlet FPI'!$A$29:$CA$67,48,FALSE)</f>
        <v>128.90255984672126</v>
      </c>
      <c r="U17">
        <f>VLOOKUP(A17,'[1]Beregning samlet FPI'!$A$29:$CA$67,49,FALSE)</f>
        <v>128.97778368534631</v>
      </c>
      <c r="V17">
        <f>VLOOKUP(A17,'[1]Beregning samlet FPI'!$A$29:$CA$67,50,FALSE)</f>
        <v>133.75758130889841</v>
      </c>
      <c r="W17">
        <f>VLOOKUP(A17,'[1]Beregning samlet FPI'!$A$29:$CA$67,51,FALSE)</f>
        <v>132.59788171298797</v>
      </c>
      <c r="X17">
        <f>VLOOKUP(A17,'[1]Beregning samlet FPI'!$A$29:$CA$67,52,FALSE)</f>
        <v>128.61339724910789</v>
      </c>
      <c r="Y17">
        <f>VLOOKUP(A17,'[1]Beregning samlet FPI'!$A$29:$CA$67,53,FALSE)</f>
        <v>130.23388486347127</v>
      </c>
      <c r="Z17">
        <f>VLOOKUP(A17,'[1]Beregning samlet FPI'!$A$29:$CA$67,54,FALSE)</f>
        <v>131.21570091666968</v>
      </c>
      <c r="AA17">
        <f>VLOOKUP(A17,'[1]Beregning samlet FPI'!$A$29:$CA$67,55,FALSE)</f>
        <v>131.91434325518387</v>
      </c>
      <c r="AB17">
        <f>VLOOKUP(A17,'[1]Beregning samlet FPI'!$A$29:$CA$67,59,FALSE)</f>
        <v>131.77121117782656</v>
      </c>
      <c r="AC17">
        <f>VLOOKUP(A17,'[1]Beregning samlet FPI'!$A$29:$CA$67,60,FALSE)</f>
        <v>128.34512696566992</v>
      </c>
      <c r="AD17">
        <f>VLOOKUP(A17,'[1]Beregning samlet FPI'!$A$29:$CA$67,61,FALSE)</f>
        <v>131.39127072324212</v>
      </c>
      <c r="AE17">
        <f>VLOOKUP(A17,'[1]Beregning samlet FPI'!$A$29:$CA$67,62,FALSE)</f>
        <v>130.88673801845567</v>
      </c>
      <c r="AF17">
        <f>VLOOKUP(A17,'[1]Beregning samlet FPI'!$A$29:$CA$67,63,FALSE)</f>
        <v>130.83712878257222</v>
      </c>
      <c r="AG17">
        <f>VLOOKUP(A17,'[1]Beregning samlet FPI'!$A$29:$CA$67,64,FALSE)</f>
        <v>129.48877667990064</v>
      </c>
      <c r="AH17">
        <f>VLOOKUP(A17,'[1]Beregning samlet FPI'!$A$29:$CA$67,65,FALSE)</f>
        <v>130.02935797703481</v>
      </c>
      <c r="AI17">
        <f>VLOOKUP(A17,'[1]Beregning samlet FPI'!$A$29:$CA$67,66,FALSE)</f>
        <v>130.42746468037339</v>
      </c>
      <c r="AJ17">
        <f>VLOOKUP(A17,'[1]Beregning samlet FPI'!$A$29:$CA$67,67,FALSE)</f>
        <v>129.24710982109735</v>
      </c>
      <c r="AK17">
        <f>VLOOKUP(A17,'[1]Beregning samlet FPI'!$A$29:$CA$67,68,FALSE)</f>
        <v>129.77215241366778</v>
      </c>
      <c r="AL17">
        <f>VLOOKUP(A17,'[1]Beregning samlet FPI'!$A$29:$CA$67,69,FALSE)</f>
        <v>130.22013451292958</v>
      </c>
      <c r="AM17">
        <f>VLOOKUP(A17,'[1]Beregning samlet FPI'!$A$29:$CA$67,70,FALSE)</f>
        <v>131.77272750510863</v>
      </c>
      <c r="AN17">
        <f>VLOOKUP(A17,'[1]Beregning samlet FPI'!$A$29:$CA$67,74,FALSE)</f>
        <v>130.48435119888111</v>
      </c>
      <c r="AO17">
        <f>VLOOKUP(A17,'[1]Beregning samlet FPI'!$A$29:$CA$67,75,FALSE)</f>
        <v>134.26899193575761</v>
      </c>
      <c r="AP17">
        <f>VLOOKUP(A17,'[1]Beregning samlet FPI'!$A$29:$CA$67,76,FALSE)</f>
        <v>132.97403154159028</v>
      </c>
      <c r="AQ17">
        <f>VLOOKUP(A17,'[1]Beregning samlet FPI'!$A$29:$CA$67,77,FALSE)</f>
        <v>136.01986089751202</v>
      </c>
      <c r="AR17">
        <f>VLOOKUP(A17,'[1]Beregning samlet FPI'!$A$29:$CA$67,78,FALSE)</f>
        <v>135.38968915668482</v>
      </c>
      <c r="AS17">
        <f>VLOOKUP(A17,'[1]Beregning samlet FPI'!$A$29:$CA$67,79,FALSE)</f>
        <v>136.83773193668441</v>
      </c>
      <c r="AT17">
        <f>VLOOKUP(A17,'[1]Beregning samlet FPI'!$A$29:$CG$67,80,FALSE)</f>
        <v>139.50884304229459</v>
      </c>
      <c r="AU17">
        <f>VLOOKUP(A17,'[1]Beregning samlet FPI'!$A$29:$CG$67,81,FALSE)</f>
        <v>133.14308700302823</v>
      </c>
      <c r="AV17">
        <f>VLOOKUP(A17,'[1]Beregning samlet FPI'!$A$29:$CG$67,82,FALSE)</f>
        <v>133.81604749292111</v>
      </c>
      <c r="AW17">
        <f>VLOOKUP(A17,'[1]Beregning samlet FPI'!$A$29:$CG$67,83,FALSE)</f>
        <v>135.44020492744204</v>
      </c>
      <c r="AX17">
        <f>VLOOKUP(A17,'[1]Beregning samlet FPI'!$A$29:$CG$67,84,FALSE)</f>
        <v>132.91430743562009</v>
      </c>
      <c r="AY17">
        <f>VLOOKUP(A17,'[1]Beregning samlet FPI'!$A$29:$CG$67,85,FALSE)</f>
        <v>131.21659082245353</v>
      </c>
      <c r="AZ17">
        <f>VLOOKUP(A17,'[1]Beregning samlet FPI'!$A$29:$CV$67,89,FALSE)</f>
        <v>133.57545259786357</v>
      </c>
      <c r="BA17">
        <f>VLOOKUP(A17,'[1]Beregning samlet FPI'!$A$29:$CV$67,90,FALSE)</f>
        <v>134.98823250193536</v>
      </c>
      <c r="BB17">
        <f>VLOOKUP(A17,'[1]Beregning samlet FPI'!$A$29:$CV$67,91,FALSE)</f>
        <v>135.02279123524866</v>
      </c>
      <c r="BC17">
        <f>VLOOKUP(A17,'[1]Beregning samlet FPI'!$A$29:$CV$67,92,FALSE)</f>
        <v>133.66994669446916</v>
      </c>
      <c r="BD17">
        <f>VLOOKUP(A17,'[1]Beregning samlet FPI'!$A$29:$CV$67,93,FALSE)</f>
        <v>133.96702200903556</v>
      </c>
      <c r="BE17">
        <f>VLOOKUP(A17,'[1]Beregning samlet FPI'!$A$29:$CV$67,94,FALSE)</f>
        <v>135.29653410772551</v>
      </c>
      <c r="BF17">
        <f>VLOOKUP(A17,'[1]Beregning samlet FPI'!$A$29:$CV$67,95,FALSE)</f>
        <v>133.53345408983154</v>
      </c>
      <c r="BG17">
        <f>VLOOKUP(A17,'[1]Beregning samlet FPI'!$A$29:$CV$67,96,FALSE)</f>
        <v>130.38341861378976</v>
      </c>
      <c r="BH17">
        <f>VLOOKUP(A17,'[1]Beregning samlet FPI'!$A$29:$CV$67,97,FALSE)</f>
        <v>133.25732976699092</v>
      </c>
      <c r="BI17">
        <f>VLOOKUP(A17,'[1]Beregning samlet FPI'!$A$29:$CV$67,98,FALSE)</f>
        <v>131.98228905867992</v>
      </c>
      <c r="BJ17">
        <f>VLOOKUP(A17,'[1]Beregning samlet FPI'!$A$29:$CV$67,99,FALSE)</f>
        <v>132.01938046440904</v>
      </c>
      <c r="BK17">
        <f>VLOOKUP(A17,'[1]Beregning samlet FPI'!$A$29:$CV$67,100,FALSE)</f>
        <v>130.43421812567451</v>
      </c>
    </row>
    <row r="18" spans="1:63" x14ac:dyDescent="0.25">
      <c r="A18" s="1" t="s">
        <v>79</v>
      </c>
      <c r="B18" s="1" t="s">
        <v>80</v>
      </c>
      <c r="C18">
        <f>VLOOKUP(A18,'[1]Beregning samlet FPI'!$A$29:$CA$67,28,FALSE)</f>
        <v>135.9517019310176</v>
      </c>
      <c r="D18">
        <f>VLOOKUP(A18,'[1]Beregning samlet FPI'!$A$29:$CA$67,29,FALSE)</f>
        <v>136.03299825713816</v>
      </c>
      <c r="E18">
        <f>VLOOKUP(A18,'[1]Beregning samlet FPI'!$A$29:$CA$67,30,FALSE)</f>
        <v>137.75602316370367</v>
      </c>
      <c r="F18">
        <f>VLOOKUP(A18,'[1]Beregning samlet FPI'!$A$29:$CA$67,31,FALSE)</f>
        <v>135.58772244644535</v>
      </c>
      <c r="G18">
        <f>VLOOKUP(A18,'[1]Beregning samlet FPI'!$A$29:$CA$67,32,FALSE)</f>
        <v>136.52756744815233</v>
      </c>
      <c r="H18">
        <f>VLOOKUP(A18,'[1]Beregning samlet FPI'!$A$29:$CA$67,33,FALSE)</f>
        <v>139.07825692298914</v>
      </c>
      <c r="I18">
        <f>VLOOKUP(A18,'[1]Beregning samlet FPI'!$A$29:$CA$67,34,FALSE)</f>
        <v>130.92690587659615</v>
      </c>
      <c r="J18">
        <f>VLOOKUP(A18,'[1]Beregning samlet FPI'!$A$29:$CA$67,35,FALSE)</f>
        <v>133.52605625382165</v>
      </c>
      <c r="K18">
        <f>VLOOKUP(A18,'[1]Beregning samlet FPI'!$A$29:$CA$67,36,FALSE)</f>
        <v>133.38405927847094</v>
      </c>
      <c r="L18">
        <f>VLOOKUP(A18,'[1]Beregning samlet FPI'!$A$29:$CA$67,37,FALSE)</f>
        <v>133.57331029181407</v>
      </c>
      <c r="M18">
        <f>VLOOKUP(A18,'[1]Beregning samlet FPI'!$A$29:$CA$67,38,FALSE)</f>
        <v>133.06954417661271</v>
      </c>
      <c r="N18">
        <f>VLOOKUP(A18,'[1]Beregning samlet FPI'!$A$29:$CA$67,39,FALSE)</f>
        <v>134.34932620881901</v>
      </c>
      <c r="O18">
        <f>VLOOKUP(A18,'[1]Beregning samlet FPI'!$A$29:$CA$67,40,FALSE)</f>
        <v>133.92648394251242</v>
      </c>
      <c r="P18">
        <f>VLOOKUP(A18,'[1]Beregning samlet FPI'!$A$29:$CA$67,44,FALSE)</f>
        <v>138.46867483195493</v>
      </c>
      <c r="Q18">
        <f>VLOOKUP(A18,'[1]Beregning samlet FPI'!$A$29:$CA$67,45,FALSE)</f>
        <v>137.61388637480326</v>
      </c>
      <c r="R18">
        <f>VLOOKUP(A18,'[1]Beregning samlet FPI'!$A$29:$CA$67,46,FALSE)</f>
        <v>137.49164460385271</v>
      </c>
      <c r="S18">
        <f>VLOOKUP(A18,'[1]Beregning samlet FPI'!$A$29:$CA$67,47,FALSE)</f>
        <v>138.59114281270561</v>
      </c>
      <c r="T18">
        <f>VLOOKUP(A18,'[1]Beregning samlet FPI'!$A$29:$CA$67,48,FALSE)</f>
        <v>139.25862829576965</v>
      </c>
      <c r="U18">
        <f>VLOOKUP(A18,'[1]Beregning samlet FPI'!$A$29:$CA$67,49,FALSE)</f>
        <v>139.06171482402905</v>
      </c>
      <c r="V18">
        <f>VLOOKUP(A18,'[1]Beregning samlet FPI'!$A$29:$CA$67,50,FALSE)</f>
        <v>138.67903531955878</v>
      </c>
      <c r="W18">
        <f>VLOOKUP(A18,'[1]Beregning samlet FPI'!$A$29:$CA$67,51,FALSE)</f>
        <v>137.39230842597308</v>
      </c>
      <c r="X18">
        <f>VLOOKUP(A18,'[1]Beregning samlet FPI'!$A$29:$CA$67,52,FALSE)</f>
        <v>137.96271347986098</v>
      </c>
      <c r="Y18">
        <f>VLOOKUP(A18,'[1]Beregning samlet FPI'!$A$29:$CA$67,53,FALSE)</f>
        <v>137.68290630085394</v>
      </c>
      <c r="Z18">
        <f>VLOOKUP(A18,'[1]Beregning samlet FPI'!$A$29:$CA$67,54,FALSE)</f>
        <v>142.17639424603342</v>
      </c>
      <c r="AA18">
        <f>VLOOKUP(A18,'[1]Beregning samlet FPI'!$A$29:$CA$67,55,FALSE)</f>
        <v>141.0765773127132</v>
      </c>
      <c r="AB18">
        <f>VLOOKUP(A18,'[1]Beregning samlet FPI'!$A$29:$CA$67,59,FALSE)</f>
        <v>143.89469939921133</v>
      </c>
      <c r="AC18">
        <f>VLOOKUP(A18,'[1]Beregning samlet FPI'!$A$29:$CA$67,60,FALSE)</f>
        <v>140.04031694622736</v>
      </c>
      <c r="AD18">
        <f>VLOOKUP(A18,'[1]Beregning samlet FPI'!$A$29:$CA$67,61,FALSE)</f>
        <v>144.29862554122249</v>
      </c>
      <c r="AE18">
        <f>VLOOKUP(A18,'[1]Beregning samlet FPI'!$A$29:$CA$67,62,FALSE)</f>
        <v>141.88328787795854</v>
      </c>
      <c r="AF18">
        <f>VLOOKUP(A18,'[1]Beregning samlet FPI'!$A$29:$CA$67,63,FALSE)</f>
        <v>143.2126879325314</v>
      </c>
      <c r="AG18">
        <f>VLOOKUP(A18,'[1]Beregning samlet FPI'!$A$29:$CA$67,64,FALSE)</f>
        <v>144.33638396009027</v>
      </c>
      <c r="AH18">
        <f>VLOOKUP(A18,'[1]Beregning samlet FPI'!$A$29:$CA$67,65,FALSE)</f>
        <v>141.38203992908589</v>
      </c>
      <c r="AI18">
        <f>VLOOKUP(A18,'[1]Beregning samlet FPI'!$A$29:$CA$67,66,FALSE)</f>
        <v>144.94906872109345</v>
      </c>
      <c r="AJ18">
        <f>VLOOKUP(A18,'[1]Beregning samlet FPI'!$A$29:$CA$67,67,FALSE)</f>
        <v>140.29063515523822</v>
      </c>
      <c r="AK18">
        <f>VLOOKUP(A18,'[1]Beregning samlet FPI'!$A$29:$CA$67,68,FALSE)</f>
        <v>142.80455480994641</v>
      </c>
      <c r="AL18">
        <f>VLOOKUP(A18,'[1]Beregning samlet FPI'!$A$29:$CA$67,69,FALSE)</f>
        <v>141.836399416348</v>
      </c>
      <c r="AM18">
        <f>VLOOKUP(A18,'[1]Beregning samlet FPI'!$A$29:$CA$67,70,FALSE)</f>
        <v>135.44005181472517</v>
      </c>
      <c r="AN18">
        <f>VLOOKUP(A18,'[1]Beregning samlet FPI'!$A$29:$CA$67,74,FALSE)</f>
        <v>138.91991859861793</v>
      </c>
      <c r="AO18">
        <f>VLOOKUP(A18,'[1]Beregning samlet FPI'!$A$29:$CA$67,75,FALSE)</f>
        <v>140.4552126913276</v>
      </c>
      <c r="AP18">
        <f>VLOOKUP(A18,'[1]Beregning samlet FPI'!$A$29:$CA$67,76,FALSE)</f>
        <v>140.50698944011953</v>
      </c>
      <c r="AQ18">
        <f>VLOOKUP(A18,'[1]Beregning samlet FPI'!$A$29:$CA$67,77,FALSE)</f>
        <v>139.73142777685686</v>
      </c>
      <c r="AR18">
        <f>VLOOKUP(A18,'[1]Beregning samlet FPI'!$A$29:$CA$67,78,FALSE)</f>
        <v>138.85921825410765</v>
      </c>
      <c r="AS18">
        <f>VLOOKUP(A18,'[1]Beregning samlet FPI'!$A$29:$CA$67,79,FALSE)</f>
        <v>140.33163695008983</v>
      </c>
      <c r="AT18">
        <f>VLOOKUP(A18,'[1]Beregning samlet FPI'!$A$29:$CG$67,80,FALSE)</f>
        <v>138.51415507600751</v>
      </c>
      <c r="AU18">
        <f>VLOOKUP(A18,'[1]Beregning samlet FPI'!$A$29:$CG$67,81,FALSE)</f>
        <v>143.21351934702975</v>
      </c>
      <c r="AV18">
        <f>VLOOKUP(A18,'[1]Beregning samlet FPI'!$A$29:$CG$67,82,FALSE)</f>
        <v>145.00236304680621</v>
      </c>
      <c r="AW18">
        <f>VLOOKUP(A18,'[1]Beregning samlet FPI'!$A$29:$CG$67,83,FALSE)</f>
        <v>145.34140693585681</v>
      </c>
      <c r="AX18">
        <f>VLOOKUP(A18,'[1]Beregning samlet FPI'!$A$29:$CG$67,84,FALSE)</f>
        <v>143.94970281665078</v>
      </c>
      <c r="AY18">
        <f>VLOOKUP(A18,'[1]Beregning samlet FPI'!$A$29:$CG$67,85,FALSE)</f>
        <v>142.32048830584935</v>
      </c>
      <c r="AZ18">
        <f>VLOOKUP(A18,'[1]Beregning samlet FPI'!$A$29:$CV$67,89,FALSE)</f>
        <v>144.12645203547689</v>
      </c>
      <c r="BA18">
        <f>VLOOKUP(A18,'[1]Beregning samlet FPI'!$A$29:$CV$67,90,FALSE)</f>
        <v>146.59336156287722</v>
      </c>
      <c r="BB18">
        <f>VLOOKUP(A18,'[1]Beregning samlet FPI'!$A$29:$CV$67,91,FALSE)</f>
        <v>143.50259977687713</v>
      </c>
      <c r="BC18">
        <f>VLOOKUP(A18,'[1]Beregning samlet FPI'!$A$29:$CV$67,92,FALSE)</f>
        <v>144.83854398358167</v>
      </c>
      <c r="BD18">
        <f>VLOOKUP(A18,'[1]Beregning samlet FPI'!$A$29:$CV$67,93,FALSE)</f>
        <v>143.45561257278266</v>
      </c>
      <c r="BE18">
        <f>VLOOKUP(A18,'[1]Beregning samlet FPI'!$A$29:$CV$67,94,FALSE)</f>
        <v>144.07555530654471</v>
      </c>
      <c r="BF18">
        <f>VLOOKUP(A18,'[1]Beregning samlet FPI'!$A$29:$CV$67,95,FALSE)</f>
        <v>144.61123846660163</v>
      </c>
      <c r="BG18">
        <f>VLOOKUP(A18,'[1]Beregning samlet FPI'!$A$29:$CV$67,96,FALSE)</f>
        <v>143.22097109879275</v>
      </c>
      <c r="BH18">
        <f>VLOOKUP(A18,'[1]Beregning samlet FPI'!$A$29:$CV$67,97,FALSE)</f>
        <v>144.36071784767961</v>
      </c>
      <c r="BI18">
        <f>VLOOKUP(A18,'[1]Beregning samlet FPI'!$A$29:$CV$67,98,FALSE)</f>
        <v>144.73464619531376</v>
      </c>
      <c r="BJ18">
        <f>VLOOKUP(A18,'[1]Beregning samlet FPI'!$A$29:$CV$67,99,FALSE)</f>
        <v>141.90441714970265</v>
      </c>
      <c r="BK18">
        <f>VLOOKUP(A18,'[1]Beregning samlet FPI'!$A$29:$CV$67,100,FALSE)</f>
        <v>140.59303003172354</v>
      </c>
    </row>
    <row r="19" spans="1:63" x14ac:dyDescent="0.25">
      <c r="A19" s="1" t="s">
        <v>81</v>
      </c>
      <c r="B19" s="1" t="s">
        <v>82</v>
      </c>
      <c r="C19">
        <f>VLOOKUP(A19,'[1]Beregning samlet FPI'!$A$29:$CA$67,28,FALSE)</f>
        <v>141.1914974873612</v>
      </c>
      <c r="D19">
        <f>VLOOKUP(A19,'[1]Beregning samlet FPI'!$A$29:$CA$67,29,FALSE)</f>
        <v>141.31608658832528</v>
      </c>
      <c r="E19">
        <f>VLOOKUP(A19,'[1]Beregning samlet FPI'!$A$29:$CA$67,30,FALSE)</f>
        <v>143.59908054952155</v>
      </c>
      <c r="F19">
        <f>VLOOKUP(A19,'[1]Beregning samlet FPI'!$A$29:$CA$67,31,FALSE)</f>
        <v>142.62928510694928</v>
      </c>
      <c r="G19">
        <f>VLOOKUP(A19,'[1]Beregning samlet FPI'!$A$29:$CA$67,32,FALSE)</f>
        <v>144.85819658954179</v>
      </c>
      <c r="H19">
        <f>VLOOKUP(A19,'[1]Beregning samlet FPI'!$A$29:$CA$67,33,FALSE)</f>
        <v>142.90585660845261</v>
      </c>
      <c r="I19">
        <f>VLOOKUP(A19,'[1]Beregning samlet FPI'!$A$29:$CA$67,34,FALSE)</f>
        <v>145.25146666902418</v>
      </c>
      <c r="J19">
        <f>VLOOKUP(A19,'[1]Beregning samlet FPI'!$A$29:$CA$67,35,FALSE)</f>
        <v>151.51415451843931</v>
      </c>
      <c r="K19">
        <f>VLOOKUP(A19,'[1]Beregning samlet FPI'!$A$29:$CA$67,36,FALSE)</f>
        <v>150.1476921742549</v>
      </c>
      <c r="L19">
        <f>VLOOKUP(A19,'[1]Beregning samlet FPI'!$A$29:$CA$67,37,FALSE)</f>
        <v>150.32985811484104</v>
      </c>
      <c r="M19">
        <f>VLOOKUP(A19,'[1]Beregning samlet FPI'!$A$29:$CA$67,38,FALSE)</f>
        <v>170.35182136583148</v>
      </c>
      <c r="N19">
        <f>VLOOKUP(A19,'[1]Beregning samlet FPI'!$A$29:$CA$67,39,FALSE)</f>
        <v>172.7640662051019</v>
      </c>
      <c r="O19">
        <f>VLOOKUP(A19,'[1]Beregning samlet FPI'!$A$29:$CA$67,40,FALSE)</f>
        <v>171.18758643973712</v>
      </c>
      <c r="P19">
        <f>VLOOKUP(A19,'[1]Beregning samlet FPI'!$A$29:$CA$67,44,FALSE)</f>
        <v>172.74474678766202</v>
      </c>
      <c r="Q19">
        <f>VLOOKUP(A19,'[1]Beregning samlet FPI'!$A$29:$CA$67,45,FALSE)</f>
        <v>172.90350870633839</v>
      </c>
      <c r="R19">
        <f>VLOOKUP(A19,'[1]Beregning samlet FPI'!$A$29:$CA$67,46,FALSE)</f>
        <v>169.98886809762476</v>
      </c>
      <c r="S19">
        <f>VLOOKUP(A19,'[1]Beregning samlet FPI'!$A$29:$CA$67,47,FALSE)</f>
        <v>171.00247091388968</v>
      </c>
      <c r="T19">
        <f>VLOOKUP(A19,'[1]Beregning samlet FPI'!$A$29:$CA$67,48,FALSE)</f>
        <v>169.17750769690664</v>
      </c>
      <c r="U19">
        <f>VLOOKUP(A19,'[1]Beregning samlet FPI'!$A$29:$CA$67,49,FALSE)</f>
        <v>164.84260189403247</v>
      </c>
      <c r="V19">
        <f>VLOOKUP(A19,'[1]Beregning samlet FPI'!$A$29:$CA$67,50,FALSE)</f>
        <v>166.90610381950265</v>
      </c>
      <c r="W19">
        <f>VLOOKUP(A19,'[1]Beregning samlet FPI'!$A$29:$CA$67,51,FALSE)</f>
        <v>164.95027590893341</v>
      </c>
      <c r="X19">
        <f>VLOOKUP(A19,'[1]Beregning samlet FPI'!$A$29:$CA$67,52,FALSE)</f>
        <v>164.95108063257553</v>
      </c>
      <c r="Y19">
        <f>VLOOKUP(A19,'[1]Beregning samlet FPI'!$A$29:$CA$67,53,FALSE)</f>
        <v>165.00351913399513</v>
      </c>
      <c r="Z19">
        <f>VLOOKUP(A19,'[1]Beregning samlet FPI'!$A$29:$CA$67,54,FALSE)</f>
        <v>170.77336756632343</v>
      </c>
      <c r="AA19">
        <f>VLOOKUP(A19,'[1]Beregning samlet FPI'!$A$29:$CA$67,55,FALSE)</f>
        <v>169.39263038572534</v>
      </c>
      <c r="AB19">
        <f>VLOOKUP(A19,'[1]Beregning samlet FPI'!$A$29:$CA$67,59,FALSE)</f>
        <v>153.87168813031428</v>
      </c>
      <c r="AC19">
        <f>VLOOKUP(A19,'[1]Beregning samlet FPI'!$A$29:$CA$67,60,FALSE)</f>
        <v>150.65746439607526</v>
      </c>
      <c r="AD19">
        <f>VLOOKUP(A19,'[1]Beregning samlet FPI'!$A$29:$CA$67,61,FALSE)</f>
        <v>152.27352040938825</v>
      </c>
      <c r="AE19">
        <f>VLOOKUP(A19,'[1]Beregning samlet FPI'!$A$29:$CA$67,62,FALSE)</f>
        <v>152.09552025288264</v>
      </c>
      <c r="AF19">
        <f>VLOOKUP(A19,'[1]Beregning samlet FPI'!$A$29:$CA$67,63,FALSE)</f>
        <v>151.70010089099631</v>
      </c>
      <c r="AG19">
        <f>VLOOKUP(A19,'[1]Beregning samlet FPI'!$A$29:$CA$67,64,FALSE)</f>
        <v>154.61272982370397</v>
      </c>
      <c r="AH19">
        <f>VLOOKUP(A19,'[1]Beregning samlet FPI'!$A$29:$CA$67,65,FALSE)</f>
        <v>156.8876259123976</v>
      </c>
      <c r="AI19">
        <f>VLOOKUP(A19,'[1]Beregning samlet FPI'!$A$29:$CA$67,66,FALSE)</f>
        <v>153.93163410653119</v>
      </c>
      <c r="AJ19">
        <f>VLOOKUP(A19,'[1]Beregning samlet FPI'!$A$29:$CA$67,67,FALSE)</f>
        <v>153.89236881255485</v>
      </c>
      <c r="AK19">
        <f>VLOOKUP(A19,'[1]Beregning samlet FPI'!$A$29:$CA$67,68,FALSE)</f>
        <v>155.06830457774061</v>
      </c>
      <c r="AL19">
        <f>VLOOKUP(A19,'[1]Beregning samlet FPI'!$A$29:$CA$67,69,FALSE)</f>
        <v>151.19255708759664</v>
      </c>
      <c r="AM19">
        <f>VLOOKUP(A19,'[1]Beregning samlet FPI'!$A$29:$CA$67,70,FALSE)</f>
        <v>151.82488444391467</v>
      </c>
      <c r="AN19">
        <f>VLOOKUP(A19,'[1]Beregning samlet FPI'!$A$29:$CA$67,74,FALSE)</f>
        <v>153.15905043847764</v>
      </c>
      <c r="AO19">
        <f>VLOOKUP(A19,'[1]Beregning samlet FPI'!$A$29:$CA$67,75,FALSE)</f>
        <v>152.38763671173717</v>
      </c>
      <c r="AP19">
        <f>VLOOKUP(A19,'[1]Beregning samlet FPI'!$A$29:$CA$67,76,FALSE)</f>
        <v>159.01734544739918</v>
      </c>
      <c r="AQ19">
        <f>VLOOKUP(A19,'[1]Beregning samlet FPI'!$A$29:$CA$67,77,FALSE)</f>
        <v>153.90392936494624</v>
      </c>
      <c r="AR19">
        <f>VLOOKUP(A19,'[1]Beregning samlet FPI'!$A$29:$CA$67,78,FALSE)</f>
        <v>155.80469144724051</v>
      </c>
      <c r="AS19">
        <f>VLOOKUP(A19,'[1]Beregning samlet FPI'!$A$29:$CA$67,79,FALSE)</f>
        <v>158.124545334782</v>
      </c>
      <c r="AT19">
        <f>VLOOKUP(A19,'[1]Beregning samlet FPI'!$A$29:$CG$67,80,FALSE)</f>
        <v>156.16692251080721</v>
      </c>
      <c r="AU19">
        <f>VLOOKUP(A19,'[1]Beregning samlet FPI'!$A$29:$CG$67,81,FALSE)</f>
        <v>160.98388933582433</v>
      </c>
      <c r="AV19">
        <f>VLOOKUP(A19,'[1]Beregning samlet FPI'!$A$29:$CG$67,82,FALSE)</f>
        <v>155.86028323981563</v>
      </c>
      <c r="AW19">
        <f>VLOOKUP(A19,'[1]Beregning samlet FPI'!$A$29:$CG$67,83,FALSE)</f>
        <v>156.51723583552845</v>
      </c>
      <c r="AX19">
        <f>VLOOKUP(A19,'[1]Beregning samlet FPI'!$A$29:$CG$67,84,FALSE)</f>
        <v>153.34640283314184</v>
      </c>
      <c r="AY19">
        <f>VLOOKUP(A19,'[1]Beregning samlet FPI'!$A$29:$CG$67,85,FALSE)</f>
        <v>150.57987893790758</v>
      </c>
      <c r="AZ19">
        <f>VLOOKUP(A19,'[1]Beregning samlet FPI'!$A$29:$CV$67,89,FALSE)</f>
        <v>158.27246787071931</v>
      </c>
      <c r="BA19">
        <f>VLOOKUP(A19,'[1]Beregning samlet FPI'!$A$29:$CV$67,90,FALSE)</f>
        <v>150.13579648704413</v>
      </c>
      <c r="BB19">
        <f>VLOOKUP(A19,'[1]Beregning samlet FPI'!$A$29:$CV$67,91,FALSE)</f>
        <v>152.02716517844905</v>
      </c>
      <c r="BC19">
        <f>VLOOKUP(A19,'[1]Beregning samlet FPI'!$A$29:$CV$67,92,FALSE)</f>
        <v>159.20189417357028</v>
      </c>
      <c r="BD19">
        <f>VLOOKUP(A19,'[1]Beregning samlet FPI'!$A$29:$CV$67,93,FALSE)</f>
        <v>159.73391842702063</v>
      </c>
      <c r="BE19">
        <f>VLOOKUP(A19,'[1]Beregning samlet FPI'!$A$29:$CV$67,94,FALSE)</f>
        <v>158.722168923608</v>
      </c>
      <c r="BF19">
        <f>VLOOKUP(A19,'[1]Beregning samlet FPI'!$A$29:$CV$67,95,FALSE)</f>
        <v>161.83000590453537</v>
      </c>
      <c r="BG19">
        <f>VLOOKUP(A19,'[1]Beregning samlet FPI'!$A$29:$CV$67,96,FALSE)</f>
        <v>159.41273342980978</v>
      </c>
      <c r="BH19">
        <f>VLOOKUP(A19,'[1]Beregning samlet FPI'!$A$29:$CV$67,97,FALSE)</f>
        <v>158.95482303255611</v>
      </c>
      <c r="BI19">
        <f>VLOOKUP(A19,'[1]Beregning samlet FPI'!$A$29:$CV$67,98,FALSE)</f>
        <v>157.27530989022287</v>
      </c>
      <c r="BJ19">
        <f>VLOOKUP(A19,'[1]Beregning samlet FPI'!$A$29:$CV$67,99,FALSE)</f>
        <v>158.95541931098012</v>
      </c>
      <c r="BK19">
        <f>VLOOKUP(A19,'[1]Beregning samlet FPI'!$A$29:$CV$67,100,FALSE)</f>
        <v>151.99234800090557</v>
      </c>
    </row>
    <row r="20" spans="1:63" x14ac:dyDescent="0.25">
      <c r="A20" s="1" t="s">
        <v>83</v>
      </c>
      <c r="B20" s="1" t="s">
        <v>84</v>
      </c>
      <c r="C20">
        <f>VLOOKUP(A20,'[1]Beregning samlet FPI'!$A$29:$CA$67,28,FALSE)</f>
        <v>117.28355438069671</v>
      </c>
      <c r="D20">
        <f>VLOOKUP(A20,'[1]Beregning samlet FPI'!$A$29:$CA$67,29,FALSE)</f>
        <v>114.50727101734002</v>
      </c>
      <c r="E20">
        <f>VLOOKUP(A20,'[1]Beregning samlet FPI'!$A$29:$CA$67,30,FALSE)</f>
        <v>120.11983187747946</v>
      </c>
      <c r="F20">
        <f>VLOOKUP(A20,'[1]Beregning samlet FPI'!$A$29:$CA$67,31,FALSE)</f>
        <v>119.39985130468155</v>
      </c>
      <c r="G20">
        <f>VLOOKUP(A20,'[1]Beregning samlet FPI'!$A$29:$CA$67,32,FALSE)</f>
        <v>119.09167187410384</v>
      </c>
      <c r="H20">
        <f>VLOOKUP(A20,'[1]Beregning samlet FPI'!$A$29:$CA$67,33,FALSE)</f>
        <v>117.71657986519708</v>
      </c>
      <c r="I20">
        <f>VLOOKUP(A20,'[1]Beregning samlet FPI'!$A$29:$CA$67,34,FALSE)</f>
        <v>117.45613915143923</v>
      </c>
      <c r="J20">
        <f>VLOOKUP(A20,'[1]Beregning samlet FPI'!$A$29:$CA$67,35,FALSE)</f>
        <v>116.98638309248206</v>
      </c>
      <c r="K20">
        <f>VLOOKUP(A20,'[1]Beregning samlet FPI'!$A$29:$CA$67,36,FALSE)</f>
        <v>112.95004516703955</v>
      </c>
      <c r="L20">
        <f>VLOOKUP(A20,'[1]Beregning samlet FPI'!$A$29:$CA$67,37,FALSE)</f>
        <v>112.97489390446385</v>
      </c>
      <c r="M20">
        <f>VLOOKUP(A20,'[1]Beregning samlet FPI'!$A$29:$CA$67,38,FALSE)</f>
        <v>114.16427096181424</v>
      </c>
      <c r="N20">
        <f>VLOOKUP(A20,'[1]Beregning samlet FPI'!$A$29:$CA$67,39,FALSE)</f>
        <v>116.98184828908389</v>
      </c>
      <c r="O20">
        <f>VLOOKUP(A20,'[1]Beregning samlet FPI'!$A$29:$CA$67,40,FALSE)</f>
        <v>115.52753945242647</v>
      </c>
      <c r="P20">
        <f>VLOOKUP(A20,'[1]Beregning samlet FPI'!$A$29:$CA$67,44,FALSE)</f>
        <v>115.31445466004178</v>
      </c>
      <c r="Q20">
        <f>VLOOKUP(A20,'[1]Beregning samlet FPI'!$A$29:$CA$67,45,FALSE)</f>
        <v>117.77076418656544</v>
      </c>
      <c r="R20">
        <f>VLOOKUP(A20,'[1]Beregning samlet FPI'!$A$29:$CA$67,46,FALSE)</f>
        <v>112.54727610119544</v>
      </c>
      <c r="S20">
        <f>VLOOKUP(A20,'[1]Beregning samlet FPI'!$A$29:$CA$67,47,FALSE)</f>
        <v>113.24521882282313</v>
      </c>
      <c r="T20">
        <f>VLOOKUP(A20,'[1]Beregning samlet FPI'!$A$29:$CA$67,48,FALSE)</f>
        <v>113.47794410478959</v>
      </c>
      <c r="U20">
        <f>VLOOKUP(A20,'[1]Beregning samlet FPI'!$A$29:$CA$67,49,FALSE)</f>
        <v>113.51359187987474</v>
      </c>
      <c r="V20">
        <f>VLOOKUP(A20,'[1]Beregning samlet FPI'!$A$29:$CA$67,50,FALSE)</f>
        <v>112.23742468698353</v>
      </c>
      <c r="W20">
        <f>VLOOKUP(A20,'[1]Beregning samlet FPI'!$A$29:$CA$67,51,FALSE)</f>
        <v>113.65383339027289</v>
      </c>
      <c r="X20">
        <f>VLOOKUP(A20,'[1]Beregning samlet FPI'!$A$29:$CA$67,52,FALSE)</f>
        <v>113.18405604663016</v>
      </c>
      <c r="Y20">
        <f>VLOOKUP(A20,'[1]Beregning samlet FPI'!$A$29:$CA$67,53,FALSE)</f>
        <v>114.83582365226073</v>
      </c>
      <c r="Z20">
        <f>VLOOKUP(A20,'[1]Beregning samlet FPI'!$A$29:$CA$67,54,FALSE)</f>
        <v>116.91392436341944</v>
      </c>
      <c r="AA20">
        <f>VLOOKUP(A20,'[1]Beregning samlet FPI'!$A$29:$CA$67,55,FALSE)</f>
        <v>119.49383684601671</v>
      </c>
      <c r="AB20">
        <f>VLOOKUP(A20,'[1]Beregning samlet FPI'!$A$29:$CA$67,59,FALSE)</f>
        <v>118.03150572161621</v>
      </c>
      <c r="AC20">
        <f>VLOOKUP(A20,'[1]Beregning samlet FPI'!$A$29:$CA$67,60,FALSE)</f>
        <v>118.83541922097471</v>
      </c>
      <c r="AD20">
        <f>VLOOKUP(A20,'[1]Beregning samlet FPI'!$A$29:$CA$67,61,FALSE)</f>
        <v>118.64619759917065</v>
      </c>
      <c r="AE20">
        <f>VLOOKUP(A20,'[1]Beregning samlet FPI'!$A$29:$CA$67,62,FALSE)</f>
        <v>118.98440786224664</v>
      </c>
      <c r="AF20">
        <f>VLOOKUP(A20,'[1]Beregning samlet FPI'!$A$29:$CA$67,63,FALSE)</f>
        <v>119.49497983196549</v>
      </c>
      <c r="AG20">
        <f>VLOOKUP(A20,'[1]Beregning samlet FPI'!$A$29:$CA$67,64,FALSE)</f>
        <v>118.35162020118368</v>
      </c>
      <c r="AH20">
        <f>VLOOKUP(A20,'[1]Beregning samlet FPI'!$A$29:$CA$67,65,FALSE)</f>
        <v>115.27542711994479</v>
      </c>
      <c r="AI20">
        <f>VLOOKUP(A20,'[1]Beregning samlet FPI'!$A$29:$CA$67,66,FALSE)</f>
        <v>116.57742795991754</v>
      </c>
      <c r="AJ20">
        <f>VLOOKUP(A20,'[1]Beregning samlet FPI'!$A$29:$CA$67,67,FALSE)</f>
        <v>115.97274312140172</v>
      </c>
      <c r="AK20">
        <f>VLOOKUP(A20,'[1]Beregning samlet FPI'!$A$29:$CA$67,68,FALSE)</f>
        <v>119.27063992026567</v>
      </c>
      <c r="AL20">
        <f>VLOOKUP(A20,'[1]Beregning samlet FPI'!$A$29:$CA$67,69,FALSE)</f>
        <v>119.13167165783031</v>
      </c>
      <c r="AM20">
        <f>VLOOKUP(A20,'[1]Beregning samlet FPI'!$A$29:$CA$67,70,FALSE)</f>
        <v>121.3959798216672</v>
      </c>
      <c r="AN20">
        <f>VLOOKUP(A20,'[1]Beregning samlet FPI'!$A$29:$CA$67,74,FALSE)</f>
        <v>119.45630466061466</v>
      </c>
      <c r="AO20">
        <f>VLOOKUP(A20,'[1]Beregning samlet FPI'!$A$29:$CA$67,75,FALSE)</f>
        <v>117.59150430103803</v>
      </c>
      <c r="AP20">
        <f>VLOOKUP(A20,'[1]Beregning samlet FPI'!$A$29:$CA$67,76,FALSE)</f>
        <v>118.36384755772166</v>
      </c>
      <c r="AQ20">
        <f>VLOOKUP(A20,'[1]Beregning samlet FPI'!$A$29:$CA$67,77,FALSE)</f>
        <v>119.17753383931876</v>
      </c>
      <c r="AR20">
        <f>VLOOKUP(A20,'[1]Beregning samlet FPI'!$A$29:$CA$67,78,FALSE)</f>
        <v>118.52924424147714</v>
      </c>
      <c r="AS20">
        <f>VLOOKUP(A20,'[1]Beregning samlet FPI'!$A$29:$CA$67,79,FALSE)</f>
        <v>118.29109313064842</v>
      </c>
      <c r="AT20">
        <f>VLOOKUP(A20,'[1]Beregning samlet FPI'!$A$29:$CG$67,80,FALSE)</f>
        <v>118.05869951563797</v>
      </c>
      <c r="AU20">
        <f>VLOOKUP(A20,'[1]Beregning samlet FPI'!$A$29:$CG$67,81,FALSE)</f>
        <v>118.70209945154603</v>
      </c>
      <c r="AV20">
        <f>VLOOKUP(A20,'[1]Beregning samlet FPI'!$A$29:$CG$67,82,FALSE)</f>
        <v>122.03918123500236</v>
      </c>
      <c r="AW20">
        <f>VLOOKUP(A20,'[1]Beregning samlet FPI'!$A$29:$CG$67,83,FALSE)</f>
        <v>123.18964647979499</v>
      </c>
      <c r="AX20">
        <f>VLOOKUP(A20,'[1]Beregning samlet FPI'!$A$29:$CG$67,84,FALSE)</f>
        <v>127.71462167740236</v>
      </c>
      <c r="AY20">
        <f>VLOOKUP(A20,'[1]Beregning samlet FPI'!$A$29:$CG$67,85,FALSE)</f>
        <v>129.94237686567132</v>
      </c>
      <c r="AZ20">
        <f>VLOOKUP(A20,'[1]Beregning samlet FPI'!$A$29:$CV$67,89,FALSE)</f>
        <v>126.68700202451831</v>
      </c>
      <c r="BA20">
        <f>VLOOKUP(A20,'[1]Beregning samlet FPI'!$A$29:$CV$67,90,FALSE)</f>
        <v>123.33880784703844</v>
      </c>
      <c r="BB20">
        <f>VLOOKUP(A20,'[1]Beregning samlet FPI'!$A$29:$CV$67,91,FALSE)</f>
        <v>124.94062637985972</v>
      </c>
      <c r="BC20">
        <f>VLOOKUP(A20,'[1]Beregning samlet FPI'!$A$29:$CV$67,92,FALSE)</f>
        <v>126.61784502598039</v>
      </c>
      <c r="BD20">
        <f>VLOOKUP(A20,'[1]Beregning samlet FPI'!$A$29:$CV$67,93,FALSE)</f>
        <v>126.29518814957298</v>
      </c>
      <c r="BE20">
        <f>VLOOKUP(A20,'[1]Beregning samlet FPI'!$A$29:$CV$67,94,FALSE)</f>
        <v>128.84769450094544</v>
      </c>
      <c r="BF20">
        <f>VLOOKUP(A20,'[1]Beregning samlet FPI'!$A$29:$CV$67,95,FALSE)</f>
        <v>123.67058155597609</v>
      </c>
      <c r="BG20">
        <f>VLOOKUP(A20,'[1]Beregning samlet FPI'!$A$29:$CV$67,96,FALSE)</f>
        <v>123.81480599578836</v>
      </c>
      <c r="BH20">
        <f>VLOOKUP(A20,'[1]Beregning samlet FPI'!$A$29:$CV$67,97,FALSE)</f>
        <v>128.0002730052035</v>
      </c>
      <c r="BI20">
        <f>VLOOKUP(A20,'[1]Beregning samlet FPI'!$A$29:$CV$67,98,FALSE)</f>
        <v>130.95998247727968</v>
      </c>
      <c r="BJ20">
        <f>VLOOKUP(A20,'[1]Beregning samlet FPI'!$A$29:$CV$67,99,FALSE)</f>
        <v>132.97422053495069</v>
      </c>
      <c r="BK20">
        <f>VLOOKUP(A20,'[1]Beregning samlet FPI'!$A$29:$CV$67,100,FALSE)</f>
        <v>135.67706962120189</v>
      </c>
    </row>
    <row r="21" spans="1:63" x14ac:dyDescent="0.25">
      <c r="A21" s="1" t="s">
        <v>85</v>
      </c>
      <c r="B21" s="1" t="s">
        <v>86</v>
      </c>
      <c r="C21">
        <f>VLOOKUP(A21,'[1]Beregning samlet FPI'!$A$29:$CA$67,28,FALSE)</f>
        <v>125.27100286797516</v>
      </c>
      <c r="D21">
        <f>VLOOKUP(A21,'[1]Beregning samlet FPI'!$A$29:$CA$67,29,FALSE)</f>
        <v>123.81469684382165</v>
      </c>
      <c r="E21">
        <f>VLOOKUP(A21,'[1]Beregning samlet FPI'!$A$29:$CA$67,30,FALSE)</f>
        <v>125.28130178802024</v>
      </c>
      <c r="F21">
        <f>VLOOKUP(A21,'[1]Beregning samlet FPI'!$A$29:$CA$67,31,FALSE)</f>
        <v>124.86270132490276</v>
      </c>
      <c r="G21">
        <f>VLOOKUP(A21,'[1]Beregning samlet FPI'!$A$29:$CA$67,32,FALSE)</f>
        <v>126.89620595742645</v>
      </c>
      <c r="H21">
        <f>VLOOKUP(A21,'[1]Beregning samlet FPI'!$A$29:$CA$67,33,FALSE)</f>
        <v>124.74696091422993</v>
      </c>
      <c r="I21">
        <f>VLOOKUP(A21,'[1]Beregning samlet FPI'!$A$29:$CA$67,34,FALSE)</f>
        <v>125.85985248980575</v>
      </c>
      <c r="J21">
        <f>VLOOKUP(A21,'[1]Beregning samlet FPI'!$A$29:$CA$67,35,FALSE)</f>
        <v>122.61759813462812</v>
      </c>
      <c r="K21">
        <f>VLOOKUP(A21,'[1]Beregning samlet FPI'!$A$29:$CA$67,36,FALSE)</f>
        <v>121.20383072864871</v>
      </c>
      <c r="L21">
        <f>VLOOKUP(A21,'[1]Beregning samlet FPI'!$A$29:$CA$67,37,FALSE)</f>
        <v>121.06047272262288</v>
      </c>
      <c r="M21">
        <f>VLOOKUP(A21,'[1]Beregning samlet FPI'!$A$29:$CA$67,38,FALSE)</f>
        <v>120.26200607039566</v>
      </c>
      <c r="N21">
        <f>VLOOKUP(A21,'[1]Beregning samlet FPI'!$A$29:$CA$67,39,FALSE)</f>
        <v>120.04270916940622</v>
      </c>
      <c r="O21">
        <f>VLOOKUP(A21,'[1]Beregning samlet FPI'!$A$29:$CA$67,40,FALSE)</f>
        <v>121.57496780879913</v>
      </c>
      <c r="P21">
        <f>VLOOKUP(A21,'[1]Beregning samlet FPI'!$A$29:$CA$67,44,FALSE)</f>
        <v>120.25502498493935</v>
      </c>
      <c r="Q21">
        <f>VLOOKUP(A21,'[1]Beregning samlet FPI'!$A$29:$CA$67,45,FALSE)</f>
        <v>122.99029696913192</v>
      </c>
      <c r="R21">
        <f>VLOOKUP(A21,'[1]Beregning samlet FPI'!$A$29:$CA$67,46,FALSE)</f>
        <v>126.45810319213435</v>
      </c>
      <c r="S21">
        <f>VLOOKUP(A21,'[1]Beregning samlet FPI'!$A$29:$CA$67,47,FALSE)</f>
        <v>122.39329189596144</v>
      </c>
      <c r="T21">
        <f>VLOOKUP(A21,'[1]Beregning samlet FPI'!$A$29:$CA$67,48,FALSE)</f>
        <v>123.28321539104427</v>
      </c>
      <c r="U21">
        <f>VLOOKUP(A21,'[1]Beregning samlet FPI'!$A$29:$CA$67,49,FALSE)</f>
        <v>125.47576535226224</v>
      </c>
      <c r="V21">
        <f>VLOOKUP(A21,'[1]Beregning samlet FPI'!$A$29:$CA$67,50,FALSE)</f>
        <v>126.65092969235405</v>
      </c>
      <c r="W21">
        <f>VLOOKUP(A21,'[1]Beregning samlet FPI'!$A$29:$CA$67,51,FALSE)</f>
        <v>127.74204042304278</v>
      </c>
      <c r="X21">
        <f>VLOOKUP(A21,'[1]Beregning samlet FPI'!$A$29:$CA$67,52,FALSE)</f>
        <v>122.90790950946301</v>
      </c>
      <c r="Y21">
        <f>VLOOKUP(A21,'[1]Beregning samlet FPI'!$A$29:$CA$67,53,FALSE)</f>
        <v>122.87526669570617</v>
      </c>
      <c r="Z21">
        <f>VLOOKUP(A21,'[1]Beregning samlet FPI'!$A$29:$CA$67,54,FALSE)</f>
        <v>125.22580030539055</v>
      </c>
      <c r="AA21">
        <f>VLOOKUP(A21,'[1]Beregning samlet FPI'!$A$29:$CA$67,55,FALSE)</f>
        <v>128.37719861118077</v>
      </c>
      <c r="AB21">
        <f>VLOOKUP(A21,'[1]Beregning samlet FPI'!$A$29:$CA$67,59,FALSE)</f>
        <v>128.22972596112763</v>
      </c>
      <c r="AC21">
        <f>VLOOKUP(A21,'[1]Beregning samlet FPI'!$A$29:$CA$67,60,FALSE)</f>
        <v>128.36105020655756</v>
      </c>
      <c r="AD21">
        <f>VLOOKUP(A21,'[1]Beregning samlet FPI'!$A$29:$CA$67,61,FALSE)</f>
        <v>130.67786901447769</v>
      </c>
      <c r="AE21">
        <f>VLOOKUP(A21,'[1]Beregning samlet FPI'!$A$29:$CA$67,62,FALSE)</f>
        <v>128.25100874005949</v>
      </c>
      <c r="AF21">
        <f>VLOOKUP(A21,'[1]Beregning samlet FPI'!$A$29:$CA$67,63,FALSE)</f>
        <v>130.48166659710421</v>
      </c>
      <c r="AG21">
        <f>VLOOKUP(A21,'[1]Beregning samlet FPI'!$A$29:$CA$67,64,FALSE)</f>
        <v>132.08248449640587</v>
      </c>
      <c r="AH21">
        <f>VLOOKUP(A21,'[1]Beregning samlet FPI'!$A$29:$CA$67,65,FALSE)</f>
        <v>134.53268086353427</v>
      </c>
      <c r="AI21">
        <f>VLOOKUP(A21,'[1]Beregning samlet FPI'!$A$29:$CA$67,66,FALSE)</f>
        <v>133.01447222322116</v>
      </c>
      <c r="AJ21">
        <f>VLOOKUP(A21,'[1]Beregning samlet FPI'!$A$29:$CA$67,67,FALSE)</f>
        <v>128.84498268109743</v>
      </c>
      <c r="AK21">
        <f>VLOOKUP(A21,'[1]Beregning samlet FPI'!$A$29:$CA$67,68,FALSE)</f>
        <v>126.52796840507658</v>
      </c>
      <c r="AL21">
        <f>VLOOKUP(A21,'[1]Beregning samlet FPI'!$A$29:$CA$67,69,FALSE)</f>
        <v>125.87090087632949</v>
      </c>
      <c r="AM21">
        <f>VLOOKUP(A21,'[1]Beregning samlet FPI'!$A$29:$CA$67,70,FALSE)</f>
        <v>128.37946982462756</v>
      </c>
      <c r="AN21">
        <f>VLOOKUP(A21,'[1]Beregning samlet FPI'!$A$29:$CA$67,74,FALSE)</f>
        <v>128.24614637929537</v>
      </c>
      <c r="AO21">
        <f>VLOOKUP(A21,'[1]Beregning samlet FPI'!$A$29:$CA$67,75,FALSE)</f>
        <v>126.70695804132961</v>
      </c>
      <c r="AP21">
        <f>VLOOKUP(A21,'[1]Beregning samlet FPI'!$A$29:$CA$67,76,FALSE)</f>
        <v>125.47738392659035</v>
      </c>
      <c r="AQ21">
        <f>VLOOKUP(A21,'[1]Beregning samlet FPI'!$A$29:$CA$67,77,FALSE)</f>
        <v>125.57091660854343</v>
      </c>
      <c r="AR21">
        <f>VLOOKUP(A21,'[1]Beregning samlet FPI'!$A$29:$CA$67,78,FALSE)</f>
        <v>124.89923822297432</v>
      </c>
      <c r="AS21">
        <f>VLOOKUP(A21,'[1]Beregning samlet FPI'!$A$29:$CA$67,79,FALSE)</f>
        <v>127.99014969292666</v>
      </c>
      <c r="AT21">
        <f>VLOOKUP(A21,'[1]Beregning samlet FPI'!$A$29:$CG$67,80,FALSE)</f>
        <v>127.36889541145723</v>
      </c>
      <c r="AU21">
        <f>VLOOKUP(A21,'[1]Beregning samlet FPI'!$A$29:$CG$67,81,FALSE)</f>
        <v>125.37861620694079</v>
      </c>
      <c r="AV21">
        <f>VLOOKUP(A21,'[1]Beregning samlet FPI'!$A$29:$CG$67,82,FALSE)</f>
        <v>124.38227398451203</v>
      </c>
      <c r="AW21">
        <f>VLOOKUP(A21,'[1]Beregning samlet FPI'!$A$29:$CG$67,83,FALSE)</f>
        <v>124.37748870757454</v>
      </c>
      <c r="AX21">
        <f>VLOOKUP(A21,'[1]Beregning samlet FPI'!$A$29:$CG$67,84,FALSE)</f>
        <v>126.64460279677451</v>
      </c>
      <c r="AY21">
        <f>VLOOKUP(A21,'[1]Beregning samlet FPI'!$A$29:$CG$67,85,FALSE)</f>
        <v>126.03926686371348</v>
      </c>
      <c r="AZ21">
        <f>VLOOKUP(A21,'[1]Beregning samlet FPI'!$A$29:$CV$67,89,FALSE)</f>
        <v>126.6014215294841</v>
      </c>
      <c r="BA21">
        <f>VLOOKUP(A21,'[1]Beregning samlet FPI'!$A$29:$CV$67,90,FALSE)</f>
        <v>127.11018003818769</v>
      </c>
      <c r="BB21">
        <f>VLOOKUP(A21,'[1]Beregning samlet FPI'!$A$29:$CV$67,91,FALSE)</f>
        <v>130.78104850123273</v>
      </c>
      <c r="BC21">
        <f>VLOOKUP(A21,'[1]Beregning samlet FPI'!$A$29:$CV$67,92,FALSE)</f>
        <v>130.42873658492823</v>
      </c>
      <c r="BD21">
        <f>VLOOKUP(A21,'[1]Beregning samlet FPI'!$A$29:$CV$67,93,FALSE)</f>
        <v>130.31482881309262</v>
      </c>
      <c r="BE21">
        <f>VLOOKUP(A21,'[1]Beregning samlet FPI'!$A$29:$CV$67,94,FALSE)</f>
        <v>131.75004004389606</v>
      </c>
      <c r="BF21">
        <f>VLOOKUP(A21,'[1]Beregning samlet FPI'!$A$29:$CV$67,95,FALSE)</f>
        <v>132.32234590305563</v>
      </c>
      <c r="BG21">
        <f>VLOOKUP(A21,'[1]Beregning samlet FPI'!$A$29:$CV$67,96,FALSE)</f>
        <v>132.68809089103314</v>
      </c>
      <c r="BH21">
        <f>VLOOKUP(A21,'[1]Beregning samlet FPI'!$A$29:$CV$67,97,FALSE)</f>
        <v>132.2237995094188</v>
      </c>
      <c r="BI21">
        <f>VLOOKUP(A21,'[1]Beregning samlet FPI'!$A$29:$CV$67,98,FALSE)</f>
        <v>129.78083803901123</v>
      </c>
      <c r="BJ21">
        <f>VLOOKUP(A21,'[1]Beregning samlet FPI'!$A$29:$CV$67,99,FALSE)</f>
        <v>129.21184089773351</v>
      </c>
      <c r="BK21">
        <f>VLOOKUP(A21,'[1]Beregning samlet FPI'!$A$29:$CV$67,100,FALSE)</f>
        <v>129.10703412814607</v>
      </c>
    </row>
    <row r="22" spans="1:63" x14ac:dyDescent="0.25">
      <c r="A22" s="1" t="s">
        <v>87</v>
      </c>
      <c r="B22" s="1" t="s">
        <v>88</v>
      </c>
      <c r="C22">
        <f>VLOOKUP(A22,'[1]Beregning samlet FPI'!$A$29:$CA$67,28,FALSE)</f>
        <v>136.89421414810261</v>
      </c>
      <c r="D22">
        <f>VLOOKUP(A22,'[1]Beregning samlet FPI'!$A$29:$CA$67,29,FALSE)</f>
        <v>132.94982851115759</v>
      </c>
      <c r="E22">
        <f>VLOOKUP(A22,'[1]Beregning samlet FPI'!$A$29:$CA$67,30,FALSE)</f>
        <v>134.03420083810909</v>
      </c>
      <c r="F22">
        <f>VLOOKUP(A22,'[1]Beregning samlet FPI'!$A$29:$CA$67,31,FALSE)</f>
        <v>133.55700439431229</v>
      </c>
      <c r="G22">
        <f>VLOOKUP(A22,'[1]Beregning samlet FPI'!$A$29:$CA$67,32,FALSE)</f>
        <v>135.08566073463467</v>
      </c>
      <c r="H22">
        <f>VLOOKUP(A22,'[1]Beregning samlet FPI'!$A$29:$CA$67,33,FALSE)</f>
        <v>133.60985795279527</v>
      </c>
      <c r="I22">
        <f>VLOOKUP(A22,'[1]Beregning samlet FPI'!$A$29:$CA$67,34,FALSE)</f>
        <v>131.95203228046043</v>
      </c>
      <c r="J22">
        <f>VLOOKUP(A22,'[1]Beregning samlet FPI'!$A$29:$CA$67,35,FALSE)</f>
        <v>130.6271765027322</v>
      </c>
      <c r="K22">
        <f>VLOOKUP(A22,'[1]Beregning samlet FPI'!$A$29:$CA$67,36,FALSE)</f>
        <v>126.23730732548523</v>
      </c>
      <c r="L22">
        <f>VLOOKUP(A22,'[1]Beregning samlet FPI'!$A$29:$CA$67,37,FALSE)</f>
        <v>125.48865724844019</v>
      </c>
      <c r="M22">
        <f>VLOOKUP(A22,'[1]Beregning samlet FPI'!$A$29:$CA$67,38,FALSE)</f>
        <v>125.27228761707238</v>
      </c>
      <c r="N22">
        <f>VLOOKUP(A22,'[1]Beregning samlet FPI'!$A$29:$CA$67,39,FALSE)</f>
        <v>124.60518503504433</v>
      </c>
      <c r="O22">
        <f>VLOOKUP(A22,'[1]Beregning samlet FPI'!$A$29:$CA$67,40,FALSE)</f>
        <v>128.31804757371293</v>
      </c>
      <c r="P22">
        <f>VLOOKUP(A22,'[1]Beregning samlet FPI'!$A$29:$CA$67,44,FALSE)</f>
        <v>126.66225403457072</v>
      </c>
      <c r="Q22">
        <f>VLOOKUP(A22,'[1]Beregning samlet FPI'!$A$29:$CA$67,45,FALSE)</f>
        <v>130.76533439899455</v>
      </c>
      <c r="R22">
        <f>VLOOKUP(A22,'[1]Beregning samlet FPI'!$A$29:$CA$67,46,FALSE)</f>
        <v>137.09097635143314</v>
      </c>
      <c r="S22">
        <f>VLOOKUP(A22,'[1]Beregning samlet FPI'!$A$29:$CA$67,47,FALSE)</f>
        <v>130.34746492813093</v>
      </c>
      <c r="T22">
        <f>VLOOKUP(A22,'[1]Beregning samlet FPI'!$A$29:$CA$67,48,FALSE)</f>
        <v>130.98675650526951</v>
      </c>
      <c r="U22">
        <f>VLOOKUP(A22,'[1]Beregning samlet FPI'!$A$29:$CA$67,49,FALSE)</f>
        <v>131.47274278406428</v>
      </c>
      <c r="V22">
        <f>VLOOKUP(A22,'[1]Beregning samlet FPI'!$A$29:$CA$67,50,FALSE)</f>
        <v>133.55526886090661</v>
      </c>
      <c r="W22">
        <f>VLOOKUP(A22,'[1]Beregning samlet FPI'!$A$29:$CA$67,51,FALSE)</f>
        <v>131.29410491095086</v>
      </c>
      <c r="X22">
        <f>VLOOKUP(A22,'[1]Beregning samlet FPI'!$A$29:$CA$67,52,FALSE)</f>
        <v>126.69423118143395</v>
      </c>
      <c r="Y22">
        <f>VLOOKUP(A22,'[1]Beregning samlet FPI'!$A$29:$CA$67,53,FALSE)</f>
        <v>127.64398202429943</v>
      </c>
      <c r="Z22">
        <f>VLOOKUP(A22,'[1]Beregning samlet FPI'!$A$29:$CA$67,54,FALSE)</f>
        <v>132.37388736471979</v>
      </c>
      <c r="AA22">
        <f>VLOOKUP(A22,'[1]Beregning samlet FPI'!$A$29:$CA$67,55,FALSE)</f>
        <v>136.87534693365933</v>
      </c>
      <c r="AB22">
        <f>VLOOKUP(A22,'[1]Beregning samlet FPI'!$A$29:$CA$67,59,FALSE)</f>
        <v>139.23705335155981</v>
      </c>
      <c r="AC22">
        <f>VLOOKUP(A22,'[1]Beregning samlet FPI'!$A$29:$CA$67,60,FALSE)</f>
        <v>139.8081621596769</v>
      </c>
      <c r="AD22">
        <f>VLOOKUP(A22,'[1]Beregning samlet FPI'!$A$29:$CA$67,61,FALSE)</f>
        <v>141.66962329572164</v>
      </c>
      <c r="AE22">
        <f>VLOOKUP(A22,'[1]Beregning samlet FPI'!$A$29:$CA$67,62,FALSE)</f>
        <v>138.72176567371758</v>
      </c>
      <c r="AF22">
        <f>VLOOKUP(A22,'[1]Beregning samlet FPI'!$A$29:$CA$67,63,FALSE)</f>
        <v>139.84435396468595</v>
      </c>
      <c r="AG22">
        <f>VLOOKUP(A22,'[1]Beregning samlet FPI'!$A$29:$CA$67,64,FALSE)</f>
        <v>142.0303453908067</v>
      </c>
      <c r="AH22">
        <f>VLOOKUP(A22,'[1]Beregning samlet FPI'!$A$29:$CA$67,65,FALSE)</f>
        <v>144.17795163830874</v>
      </c>
      <c r="AI22">
        <f>VLOOKUP(A22,'[1]Beregning samlet FPI'!$A$29:$CA$67,66,FALSE)</f>
        <v>142.69442203000523</v>
      </c>
      <c r="AJ22">
        <f>VLOOKUP(A22,'[1]Beregning samlet FPI'!$A$29:$CA$67,67,FALSE)</f>
        <v>136.20260295995303</v>
      </c>
      <c r="AK22">
        <f>VLOOKUP(A22,'[1]Beregning samlet FPI'!$A$29:$CA$67,68,FALSE)</f>
        <v>133.74111528173276</v>
      </c>
      <c r="AL22">
        <f>VLOOKUP(A22,'[1]Beregning samlet FPI'!$A$29:$CA$67,69,FALSE)</f>
        <v>133.55640673764475</v>
      </c>
      <c r="AM22">
        <f>VLOOKUP(A22,'[1]Beregning samlet FPI'!$A$29:$CA$67,70,FALSE)</f>
        <v>140.08960977573602</v>
      </c>
      <c r="AN22">
        <f>VLOOKUP(A22,'[1]Beregning samlet FPI'!$A$29:$CA$67,74,FALSE)</f>
        <v>137.59829922763879</v>
      </c>
      <c r="AO22">
        <f>VLOOKUP(A22,'[1]Beregning samlet FPI'!$A$29:$CA$67,75,FALSE)</f>
        <v>136.66998801167782</v>
      </c>
      <c r="AP22">
        <f>VLOOKUP(A22,'[1]Beregning samlet FPI'!$A$29:$CA$67,76,FALSE)</f>
        <v>133.3507755393041</v>
      </c>
      <c r="AQ22">
        <f>VLOOKUP(A22,'[1]Beregning samlet FPI'!$A$29:$CA$67,77,FALSE)</f>
        <v>131.5759806354161</v>
      </c>
      <c r="AR22">
        <f>VLOOKUP(A22,'[1]Beregning samlet FPI'!$A$29:$CA$67,78,FALSE)</f>
        <v>128.6586284882778</v>
      </c>
      <c r="AS22">
        <f>VLOOKUP(A22,'[1]Beregning samlet FPI'!$A$29:$CA$67,79,FALSE)</f>
        <v>133.36999775474209</v>
      </c>
      <c r="AT22">
        <f>VLOOKUP(A22,'[1]Beregning samlet FPI'!$A$29:$CG$67,80,FALSE)</f>
        <v>133.16676119125975</v>
      </c>
      <c r="AU22">
        <f>VLOOKUP(A22,'[1]Beregning samlet FPI'!$A$29:$CG$67,81,FALSE)</f>
        <v>133.11197045850506</v>
      </c>
      <c r="AV22">
        <f>VLOOKUP(A22,'[1]Beregning samlet FPI'!$A$29:$CG$67,82,FALSE)</f>
        <v>131.70648545392507</v>
      </c>
      <c r="AW22">
        <f>VLOOKUP(A22,'[1]Beregning samlet FPI'!$A$29:$CG$67,83,FALSE)</f>
        <v>133.66293006711027</v>
      </c>
      <c r="AX22">
        <f>VLOOKUP(A22,'[1]Beregning samlet FPI'!$A$29:$CG$67,84,FALSE)</f>
        <v>136.41861592658651</v>
      </c>
      <c r="AY22">
        <f>VLOOKUP(A22,'[1]Beregning samlet FPI'!$A$29:$CG$67,85,FALSE)</f>
        <v>135.13335143962135</v>
      </c>
      <c r="AZ22">
        <f>VLOOKUP(A22,'[1]Beregning samlet FPI'!$A$29:$CV$67,89,FALSE)</f>
        <v>136.77899124905676</v>
      </c>
      <c r="BA22">
        <f>VLOOKUP(A22,'[1]Beregning samlet FPI'!$A$29:$CV$67,90,FALSE)</f>
        <v>137.25919862518793</v>
      </c>
      <c r="BB22">
        <f>VLOOKUP(A22,'[1]Beregning samlet FPI'!$A$29:$CV$67,91,FALSE)</f>
        <v>143.93688219470519</v>
      </c>
      <c r="BC22">
        <f>VLOOKUP(A22,'[1]Beregning samlet FPI'!$A$29:$CV$67,92,FALSE)</f>
        <v>143.20348268340504</v>
      </c>
      <c r="BD22">
        <f>VLOOKUP(A22,'[1]Beregning samlet FPI'!$A$29:$CV$67,93,FALSE)</f>
        <v>141.74628630304218</v>
      </c>
      <c r="BE22">
        <f>VLOOKUP(A22,'[1]Beregning samlet FPI'!$A$29:$CV$67,94,FALSE)</f>
        <v>142.8376618779304</v>
      </c>
      <c r="BF22">
        <f>VLOOKUP(A22,'[1]Beregning samlet FPI'!$A$29:$CV$67,95,FALSE)</f>
        <v>143.98742089001146</v>
      </c>
      <c r="BG22">
        <f>VLOOKUP(A22,'[1]Beregning samlet FPI'!$A$29:$CV$67,96,FALSE)</f>
        <v>145.30258526940855</v>
      </c>
      <c r="BH22">
        <f>VLOOKUP(A22,'[1]Beregning samlet FPI'!$A$29:$CV$67,97,FALSE)</f>
        <v>143.29005339391335</v>
      </c>
      <c r="BI22">
        <f>VLOOKUP(A22,'[1]Beregning samlet FPI'!$A$29:$CV$67,98,FALSE)</f>
        <v>142.33743759961303</v>
      </c>
      <c r="BJ22">
        <f>VLOOKUP(A22,'[1]Beregning samlet FPI'!$A$29:$CV$67,99,FALSE)</f>
        <v>139.73583470615444</v>
      </c>
      <c r="BK22">
        <f>VLOOKUP(A22,'[1]Beregning samlet FPI'!$A$29:$CV$67,100,FALSE)</f>
        <v>140.46270931332927</v>
      </c>
    </row>
    <row r="23" spans="1:63" x14ac:dyDescent="0.25">
      <c r="A23" s="1" t="s">
        <v>89</v>
      </c>
      <c r="B23" s="1" t="s">
        <v>90</v>
      </c>
      <c r="C23">
        <f>VLOOKUP(A23,'[1]Beregning samlet FPI'!$A$29:$CA$67,28,FALSE)</f>
        <v>78.544751470893146</v>
      </c>
      <c r="D23">
        <f>VLOOKUP(A23,'[1]Beregning samlet FPI'!$A$29:$CA$67,29,FALSE)</f>
        <v>81.616355780973493</v>
      </c>
      <c r="E23">
        <f>VLOOKUP(A23,'[1]Beregning samlet FPI'!$A$29:$CA$67,30,FALSE)</f>
        <v>82.155655589584242</v>
      </c>
      <c r="F23">
        <f>VLOOKUP(A23,'[1]Beregning samlet FPI'!$A$29:$CA$67,31,FALSE)</f>
        <v>83.664152070741707</v>
      </c>
      <c r="G23">
        <f>VLOOKUP(A23,'[1]Beregning samlet FPI'!$A$29:$CA$67,32,FALSE)</f>
        <v>91.016688943124251</v>
      </c>
      <c r="H23">
        <f>VLOOKUP(A23,'[1]Beregning samlet FPI'!$A$29:$CA$67,33,FALSE)</f>
        <v>86.57692757528271</v>
      </c>
      <c r="I23">
        <f>VLOOKUP(A23,'[1]Beregning samlet FPI'!$A$29:$CA$67,34,FALSE)</f>
        <v>87.507595316119236</v>
      </c>
      <c r="J23">
        <f>VLOOKUP(A23,'[1]Beregning samlet FPI'!$A$29:$CA$67,35,FALSE)</f>
        <v>73.927383465395934</v>
      </c>
      <c r="K23">
        <f>VLOOKUP(A23,'[1]Beregning samlet FPI'!$A$29:$CA$67,36,FALSE)</f>
        <v>80.004532668684959</v>
      </c>
      <c r="L23">
        <f>VLOOKUP(A23,'[1]Beregning samlet FPI'!$A$29:$CA$67,37,FALSE)</f>
        <v>81.450260302280142</v>
      </c>
      <c r="M23">
        <f>VLOOKUP(A23,'[1]Beregning samlet FPI'!$A$29:$CA$67,38,FALSE)</f>
        <v>78.65297389078728</v>
      </c>
      <c r="N23">
        <f>VLOOKUP(A23,'[1]Beregning samlet FPI'!$A$29:$CA$67,39,FALSE)</f>
        <v>80.297414998636725</v>
      </c>
      <c r="O23">
        <f>VLOOKUP(A23,'[1]Beregning samlet FPI'!$A$29:$CA$67,40,FALSE)</f>
        <v>79.130843273875101</v>
      </c>
      <c r="P23">
        <f>VLOOKUP(A23,'[1]Beregning samlet FPI'!$A$29:$CA$67,44,FALSE)</f>
        <v>75.766731225919997</v>
      </c>
      <c r="Q23">
        <f>VLOOKUP(A23,'[1]Beregning samlet FPI'!$A$29:$CA$67,45,FALSE)</f>
        <v>76.414838027850521</v>
      </c>
      <c r="R23">
        <f>VLOOKUP(A23,'[1]Beregning samlet FPI'!$A$29:$CA$67,46,FALSE)</f>
        <v>76.629929462258218</v>
      </c>
      <c r="S23">
        <f>VLOOKUP(A23,'[1]Beregning samlet FPI'!$A$29:$CA$67,47,FALSE)</f>
        <v>75.966468728269675</v>
      </c>
      <c r="T23">
        <f>VLOOKUP(A23,'[1]Beregning samlet FPI'!$A$29:$CA$67,48,FALSE)</f>
        <v>79.599607718453157</v>
      </c>
      <c r="U23">
        <f>VLOOKUP(A23,'[1]Beregning samlet FPI'!$A$29:$CA$67,49,FALSE)</f>
        <v>85.745255362482084</v>
      </c>
      <c r="V23">
        <f>VLOOKUP(A23,'[1]Beregning samlet FPI'!$A$29:$CA$67,50,FALSE)</f>
        <v>87.761626414146036</v>
      </c>
      <c r="W23">
        <f>VLOOKUP(A23,'[1]Beregning samlet FPI'!$A$29:$CA$67,51,FALSE)</f>
        <v>96.535219471489242</v>
      </c>
      <c r="X23">
        <f>VLOOKUP(A23,'[1]Beregning samlet FPI'!$A$29:$CA$67,52,FALSE)</f>
        <v>85.312910208573797</v>
      </c>
      <c r="Y23">
        <f>VLOOKUP(A23,'[1]Beregning samlet FPI'!$A$29:$CA$67,53,FALSE)</f>
        <v>84.141800412025901</v>
      </c>
      <c r="Z23">
        <f>VLOOKUP(A23,'[1]Beregning samlet FPI'!$A$29:$CA$67,54,FALSE)</f>
        <v>82.727119465892514</v>
      </c>
      <c r="AA23">
        <f>VLOOKUP(A23,'[1]Beregning samlet FPI'!$A$29:$CA$67,55,FALSE)</f>
        <v>86.519580014071408</v>
      </c>
      <c r="AB23">
        <f>VLOOKUP(A23,'[1]Beregning samlet FPI'!$A$29:$CA$67,59,FALSE)</f>
        <v>81.835901701151101</v>
      </c>
      <c r="AC23">
        <f>VLOOKUP(A23,'[1]Beregning samlet FPI'!$A$29:$CA$67,60,FALSE)</f>
        <v>82.99556117098318</v>
      </c>
      <c r="AD23">
        <f>VLOOKUP(A23,'[1]Beregning samlet FPI'!$A$29:$CA$67,61,FALSE)</f>
        <v>88.16969843018876</v>
      </c>
      <c r="AE23">
        <f>VLOOKUP(A23,'[1]Beregning samlet FPI'!$A$29:$CA$67,62,FALSE)</f>
        <v>87.217178594510401</v>
      </c>
      <c r="AF23">
        <f>VLOOKUP(A23,'[1]Beregning samlet FPI'!$A$29:$CA$67,63,FALSE)</f>
        <v>89.9384040434566</v>
      </c>
      <c r="AG23">
        <f>VLOOKUP(A23,'[1]Beregning samlet FPI'!$A$29:$CA$67,64,FALSE)</f>
        <v>97.436264618660772</v>
      </c>
      <c r="AH23">
        <f>VLOOKUP(A23,'[1]Beregning samlet FPI'!$A$29:$CA$67,65,FALSE)</f>
        <v>95.743758706473514</v>
      </c>
      <c r="AI23">
        <f>VLOOKUP(A23,'[1]Beregning samlet FPI'!$A$29:$CA$67,66,FALSE)</f>
        <v>95.381139184654856</v>
      </c>
      <c r="AJ23">
        <f>VLOOKUP(A23,'[1]Beregning samlet FPI'!$A$29:$CA$67,67,FALSE)</f>
        <v>94.920121756710856</v>
      </c>
      <c r="AK23">
        <f>VLOOKUP(A23,'[1]Beregning samlet FPI'!$A$29:$CA$67,68,FALSE)</f>
        <v>89.26451638346218</v>
      </c>
      <c r="AL23">
        <f>VLOOKUP(A23,'[1]Beregning samlet FPI'!$A$29:$CA$67,69,FALSE)</f>
        <v>89.411540341774085</v>
      </c>
      <c r="AM23">
        <f>VLOOKUP(A23,'[1]Beregning samlet FPI'!$A$29:$CA$67,70,FALSE)</f>
        <v>88.922945698210526</v>
      </c>
      <c r="AN23">
        <f>VLOOKUP(A23,'[1]Beregning samlet FPI'!$A$29:$CA$67,74,FALSE)</f>
        <v>86.562899747065899</v>
      </c>
      <c r="AO23">
        <f>VLOOKUP(A23,'[1]Beregning samlet FPI'!$A$29:$CA$67,75,FALSE)</f>
        <v>81.044122142574111</v>
      </c>
      <c r="AP23">
        <f>VLOOKUP(A23,'[1]Beregning samlet FPI'!$A$29:$CA$67,76,FALSE)</f>
        <v>85.097387808047955</v>
      </c>
      <c r="AQ23">
        <f>VLOOKUP(A23,'[1]Beregning samlet FPI'!$A$29:$CA$67,77,FALSE)</f>
        <v>90.236984859715989</v>
      </c>
      <c r="AR23">
        <f>VLOOKUP(A23,'[1]Beregning samlet FPI'!$A$29:$CA$67,78,FALSE)</f>
        <v>88.398218328620814</v>
      </c>
      <c r="AS23">
        <f>VLOOKUP(A23,'[1]Beregning samlet FPI'!$A$29:$CA$67,79,FALSE)</f>
        <v>90.173560870130459</v>
      </c>
      <c r="AT23">
        <f>VLOOKUP(A23,'[1]Beregning samlet FPI'!$A$29:$CG$67,80,FALSE)</f>
        <v>86.495157267373415</v>
      </c>
      <c r="AU23">
        <f>VLOOKUP(A23,'[1]Beregning samlet FPI'!$A$29:$CG$67,81,FALSE)</f>
        <v>80.744511800880304</v>
      </c>
      <c r="AV23">
        <f>VLOOKUP(A23,'[1]Beregning samlet FPI'!$A$29:$CG$67,82,FALSE)</f>
        <v>81.82993346012492</v>
      </c>
      <c r="AW23">
        <f>VLOOKUP(A23,'[1]Beregning samlet FPI'!$A$29:$CG$67,83,FALSE)</f>
        <v>77.983613192518234</v>
      </c>
      <c r="AX23">
        <f>VLOOKUP(A23,'[1]Beregning samlet FPI'!$A$29:$CG$67,84,FALSE)</f>
        <v>78.773521446396032</v>
      </c>
      <c r="AY23">
        <f>VLOOKUP(A23,'[1]Beregning samlet FPI'!$A$29:$CG$67,85,FALSE)</f>
        <v>80.327966881292156</v>
      </c>
      <c r="AZ23">
        <f>VLOOKUP(A23,'[1]Beregning samlet FPI'!$A$29:$CV$67,89,FALSE)</f>
        <v>76.625039120608506</v>
      </c>
      <c r="BA23">
        <f>VLOOKUP(A23,'[1]Beregning samlet FPI'!$A$29:$CV$67,90,FALSE)</f>
        <v>76.454723734007771</v>
      </c>
      <c r="BB23">
        <f>VLOOKUP(A23,'[1]Beregning samlet FPI'!$A$29:$CV$67,91,FALSE)</f>
        <v>78.043914090301755</v>
      </c>
      <c r="BC23">
        <f>VLOOKUP(A23,'[1]Beregning samlet FPI'!$A$29:$CV$67,92,FALSE)</f>
        <v>80.027591564633127</v>
      </c>
      <c r="BD23">
        <f>VLOOKUP(A23,'[1]Beregning samlet FPI'!$A$29:$CV$67,93,FALSE)</f>
        <v>85.621597920689538</v>
      </c>
      <c r="BE23">
        <f>VLOOKUP(A23,'[1]Beregning samlet FPI'!$A$29:$CV$67,94,FALSE)</f>
        <v>84.947464429080668</v>
      </c>
      <c r="BF23">
        <f>VLOOKUP(A23,'[1]Beregning samlet FPI'!$A$29:$CV$67,95,FALSE)</f>
        <v>85.674820800957178</v>
      </c>
      <c r="BG23">
        <f>VLOOKUP(A23,'[1]Beregning samlet FPI'!$A$29:$CV$67,96,FALSE)</f>
        <v>86.712974405907232</v>
      </c>
      <c r="BH23">
        <f>VLOOKUP(A23,'[1]Beregning samlet FPI'!$A$29:$CV$67,97,FALSE)</f>
        <v>86.732795037316748</v>
      </c>
      <c r="BI23">
        <f>VLOOKUP(A23,'[1]Beregning samlet FPI'!$A$29:$CV$67,98,FALSE)</f>
        <v>81.47193104366292</v>
      </c>
      <c r="BJ23">
        <f>VLOOKUP(A23,'[1]Beregning samlet FPI'!$A$29:$CV$67,99,FALSE)</f>
        <v>82.300940380137945</v>
      </c>
      <c r="BK23">
        <f>VLOOKUP(A23,'[1]Beregning samlet FPI'!$A$29:$CV$67,100,FALSE)</f>
        <v>82.430506050883395</v>
      </c>
    </row>
    <row r="24" spans="1:63" x14ac:dyDescent="0.25">
      <c r="A24" s="1" t="s">
        <v>91</v>
      </c>
      <c r="B24" s="1" t="s">
        <v>92</v>
      </c>
      <c r="C24">
        <f>VLOOKUP(A24,'[1]Beregning samlet FPI'!$A$29:$CA$67,28,FALSE)</f>
        <v>121.3671042668699</v>
      </c>
      <c r="D24">
        <f>VLOOKUP(A24,'[1]Beregning samlet FPI'!$A$29:$CA$67,29,FALSE)</f>
        <v>121.79574870666629</v>
      </c>
      <c r="E24">
        <f>VLOOKUP(A24,'[1]Beregning samlet FPI'!$A$29:$CA$67,30,FALSE)</f>
        <v>124.47561400449523</v>
      </c>
      <c r="F24">
        <f>VLOOKUP(A24,'[1]Beregning samlet FPI'!$A$29:$CA$67,31,FALSE)</f>
        <v>122.90635809655802</v>
      </c>
      <c r="G24">
        <f>VLOOKUP(A24,'[1]Beregning samlet FPI'!$A$29:$CA$67,32,FALSE)</f>
        <v>122.09126544014035</v>
      </c>
      <c r="H24">
        <f>VLOOKUP(A24,'[1]Beregning samlet FPI'!$A$29:$CA$67,33,FALSE)</f>
        <v>120.42192831169238</v>
      </c>
      <c r="I24">
        <f>VLOOKUP(A24,'[1]Beregning samlet FPI'!$A$29:$CA$67,34,FALSE)</f>
        <v>126.89199249193705</v>
      </c>
      <c r="J24">
        <f>VLOOKUP(A24,'[1]Beregning samlet FPI'!$A$29:$CA$67,35,FALSE)</f>
        <v>127.30371271080787</v>
      </c>
      <c r="K24">
        <f>VLOOKUP(A24,'[1]Beregning samlet FPI'!$A$29:$CA$67,36,FALSE)</f>
        <v>126.70200879858774</v>
      </c>
      <c r="L24">
        <f>VLOOKUP(A24,'[1]Beregning samlet FPI'!$A$29:$CA$67,37,FALSE)</f>
        <v>126.66416867119339</v>
      </c>
      <c r="M24">
        <f>VLOOKUP(A24,'[1]Beregning samlet FPI'!$A$29:$CA$67,38,FALSE)</f>
        <v>126.18204809990945</v>
      </c>
      <c r="N24">
        <f>VLOOKUP(A24,'[1]Beregning samlet FPI'!$A$29:$CA$67,39,FALSE)</f>
        <v>125.58574058191142</v>
      </c>
      <c r="O24">
        <f>VLOOKUP(A24,'[1]Beregning samlet FPI'!$A$29:$CA$67,40,FALSE)</f>
        <v>124.57753132177754</v>
      </c>
      <c r="P24">
        <f>VLOOKUP(A24,'[1]Beregning samlet FPI'!$A$29:$CA$67,44,FALSE)</f>
        <v>125.77924864678845</v>
      </c>
      <c r="Q24">
        <f>VLOOKUP(A24,'[1]Beregning samlet FPI'!$A$29:$CA$67,45,FALSE)</f>
        <v>126.98060837492081</v>
      </c>
      <c r="R24">
        <f>VLOOKUP(A24,'[1]Beregning samlet FPI'!$A$29:$CA$67,46,FALSE)</f>
        <v>126.67078924668792</v>
      </c>
      <c r="S24">
        <f>VLOOKUP(A24,'[1]Beregning samlet FPI'!$A$29:$CA$67,47,FALSE)</f>
        <v>125.97865544890496</v>
      </c>
      <c r="T24">
        <f>VLOOKUP(A24,'[1]Beregning samlet FPI'!$A$29:$CA$67,48,FALSE)</f>
        <v>125.05707114479863</v>
      </c>
      <c r="U24">
        <f>VLOOKUP(A24,'[1]Beregning samlet FPI'!$A$29:$CA$67,49,FALSE)</f>
        <v>127.28846556619864</v>
      </c>
      <c r="V24">
        <f>VLOOKUP(A24,'[1]Beregning samlet FPI'!$A$29:$CA$67,50,FALSE)</f>
        <v>125.74863020396874</v>
      </c>
      <c r="W24">
        <f>VLOOKUP(A24,'[1]Beregning samlet FPI'!$A$29:$CA$67,51,FALSE)</f>
        <v>127.43657060962617</v>
      </c>
      <c r="X24">
        <f>VLOOKUP(A24,'[1]Beregning samlet FPI'!$A$29:$CA$67,52,FALSE)</f>
        <v>127.93227063345168</v>
      </c>
      <c r="Y24">
        <f>VLOOKUP(A24,'[1]Beregning samlet FPI'!$A$29:$CA$67,53,FALSE)</f>
        <v>126.79030786341384</v>
      </c>
      <c r="Z24">
        <f>VLOOKUP(A24,'[1]Beregning samlet FPI'!$A$29:$CA$67,54,FALSE)</f>
        <v>126.92048612265337</v>
      </c>
      <c r="AA24">
        <f>VLOOKUP(A24,'[1]Beregning samlet FPI'!$A$29:$CA$67,55,FALSE)</f>
        <v>126.32456618495699</v>
      </c>
      <c r="AB24">
        <f>VLOOKUP(A24,'[1]Beregning samlet FPI'!$A$29:$CA$67,59,FALSE)</f>
        <v>125.05841538231005</v>
      </c>
      <c r="AC24">
        <f>VLOOKUP(A24,'[1]Beregning samlet FPI'!$A$29:$CA$67,60,FALSE)</f>
        <v>123.48612750414455</v>
      </c>
      <c r="AD24">
        <f>VLOOKUP(A24,'[1]Beregning samlet FPI'!$A$29:$CA$67,61,FALSE)</f>
        <v>123.99902974440388</v>
      </c>
      <c r="AE24">
        <f>VLOOKUP(A24,'[1]Beregning samlet FPI'!$A$29:$CA$67,62,FALSE)</f>
        <v>121.7491719341302</v>
      </c>
      <c r="AF24">
        <f>VLOOKUP(A24,'[1]Beregning samlet FPI'!$A$29:$CA$67,63,FALSE)</f>
        <v>125.3714213007093</v>
      </c>
      <c r="AG24">
        <f>VLOOKUP(A24,'[1]Beregning samlet FPI'!$A$29:$CA$67,64,FALSE)</f>
        <v>120.80190413410776</v>
      </c>
      <c r="AH24">
        <f>VLOOKUP(A24,'[1]Beregning samlet FPI'!$A$29:$CA$67,65,FALSE)</f>
        <v>126.82817219710751</v>
      </c>
      <c r="AI24">
        <f>VLOOKUP(A24,'[1]Beregning samlet FPI'!$A$29:$CA$67,66,FALSE)</f>
        <v>124.53654647413241</v>
      </c>
      <c r="AJ24">
        <f>VLOOKUP(A24,'[1]Beregning samlet FPI'!$A$29:$CA$67,67,FALSE)</f>
        <v>122.46314290149726</v>
      </c>
      <c r="AK24">
        <f>VLOOKUP(A24,'[1]Beregning samlet FPI'!$A$29:$CA$67,68,FALSE)</f>
        <v>123.4966306982279</v>
      </c>
      <c r="AL24">
        <f>VLOOKUP(A24,'[1]Beregning samlet FPI'!$A$29:$CA$67,69,FALSE)</f>
        <v>121.37688508981942</v>
      </c>
      <c r="AM24">
        <f>VLOOKUP(A24,'[1]Beregning samlet FPI'!$A$29:$CA$67,70,FALSE)</f>
        <v>118.18816136828218</v>
      </c>
      <c r="AN24">
        <f>VLOOKUP(A24,'[1]Beregning samlet FPI'!$A$29:$CA$67,74,FALSE)</f>
        <v>123.56403697433878</v>
      </c>
      <c r="AO24">
        <f>VLOOKUP(A24,'[1]Beregning samlet FPI'!$A$29:$CA$67,75,FALSE)</f>
        <v>123.89057427466503</v>
      </c>
      <c r="AP24">
        <f>VLOOKUP(A24,'[1]Beregning samlet FPI'!$A$29:$CA$67,76,FALSE)</f>
        <v>122.7811096729601</v>
      </c>
      <c r="AQ24">
        <f>VLOOKUP(A24,'[1]Beregning samlet FPI'!$A$29:$CA$67,77,FALSE)</f>
        <v>122.60472873147039</v>
      </c>
      <c r="AR24">
        <f>VLOOKUP(A24,'[1]Beregning samlet FPI'!$A$29:$CA$67,78,FALSE)</f>
        <v>126.60713106807579</v>
      </c>
      <c r="AS24">
        <f>VLOOKUP(A24,'[1]Beregning samlet FPI'!$A$29:$CA$67,79,FALSE)</f>
        <v>127.43818081145425</v>
      </c>
      <c r="AT24">
        <f>VLOOKUP(A24,'[1]Beregning samlet FPI'!$A$29:$CG$67,80,FALSE)</f>
        <v>128.26205722450467</v>
      </c>
      <c r="AU24">
        <f>VLOOKUP(A24,'[1]Beregning samlet FPI'!$A$29:$CG$67,81,FALSE)</f>
        <v>125.81086557695836</v>
      </c>
      <c r="AV24">
        <f>VLOOKUP(A24,'[1]Beregning samlet FPI'!$A$29:$CG$67,82,FALSE)</f>
        <v>124.22993077734709</v>
      </c>
      <c r="AW24">
        <f>VLOOKUP(A24,'[1]Beregning samlet FPI'!$A$29:$CG$67,83,FALSE)</f>
        <v>123.51114931132113</v>
      </c>
      <c r="AX24">
        <f>VLOOKUP(A24,'[1]Beregning samlet FPI'!$A$29:$CG$67,84,FALSE)</f>
        <v>125.6502388150372</v>
      </c>
      <c r="AY24">
        <f>VLOOKUP(A24,'[1]Beregning samlet FPI'!$A$29:$CG$67,85,FALSE)</f>
        <v>124.81301160027544</v>
      </c>
      <c r="AZ24">
        <f>VLOOKUP(A24,'[1]Beregning samlet FPI'!$A$29:$CV$67,89,FALSE)</f>
        <v>126.31373295018729</v>
      </c>
      <c r="BA24">
        <f>VLOOKUP(A24,'[1]Beregning samlet FPI'!$A$29:$CV$67,90,FALSE)</f>
        <v>127.28671084904276</v>
      </c>
      <c r="BB24">
        <f>VLOOKUP(A24,'[1]Beregning samlet FPI'!$A$29:$CV$67,91,FALSE)</f>
        <v>126.39976822437262</v>
      </c>
      <c r="BC24">
        <f>VLOOKUP(A24,'[1]Beregning samlet FPI'!$A$29:$CV$67,92,FALSE)</f>
        <v>125.14810496289333</v>
      </c>
      <c r="BD24">
        <f>VLOOKUP(A24,'[1]Beregning samlet FPI'!$A$29:$CV$67,93,FALSE)</f>
        <v>123.49678605747137</v>
      </c>
      <c r="BE24">
        <f>VLOOKUP(A24,'[1]Beregning samlet FPI'!$A$29:$CV$67,94,FALSE)</f>
        <v>126.86327625523899</v>
      </c>
      <c r="BF24">
        <f>VLOOKUP(A24,'[1]Beregning samlet FPI'!$A$29:$CV$67,95,FALSE)</f>
        <v>126.18640064464303</v>
      </c>
      <c r="BG24">
        <f>VLOOKUP(A24,'[1]Beregning samlet FPI'!$A$29:$CV$67,96,FALSE)</f>
        <v>124.28007089441151</v>
      </c>
      <c r="BH24">
        <f>VLOOKUP(A24,'[1]Beregning samlet FPI'!$A$29:$CV$67,97,FALSE)</f>
        <v>126.38814728331772</v>
      </c>
      <c r="BI24">
        <f>VLOOKUP(A24,'[1]Beregning samlet FPI'!$A$29:$CV$67,98,FALSE)</f>
        <v>123.51187063425628</v>
      </c>
      <c r="BJ24">
        <f>VLOOKUP(A24,'[1]Beregning samlet FPI'!$A$29:$CV$67,99,FALSE)</f>
        <v>125.77667623035548</v>
      </c>
      <c r="BK24">
        <f>VLOOKUP(A24,'[1]Beregning samlet FPI'!$A$29:$CV$67,100,FALSE)</f>
        <v>123.98820229417234</v>
      </c>
    </row>
    <row r="25" spans="1:63" x14ac:dyDescent="0.25">
      <c r="A25" s="1" t="s">
        <v>93</v>
      </c>
      <c r="B25" s="1" t="s">
        <v>94</v>
      </c>
      <c r="C25">
        <f>VLOOKUP(A25,'[1]Beregning samlet FPI'!$A$29:$CA$67,28,FALSE)</f>
        <v>128.08547559853776</v>
      </c>
      <c r="D25">
        <f>VLOOKUP(A25,'[1]Beregning samlet FPI'!$A$29:$CA$67,29,FALSE)</f>
        <v>127.90862924117211</v>
      </c>
      <c r="E25">
        <f>VLOOKUP(A25,'[1]Beregning samlet FPI'!$A$29:$CA$67,30,FALSE)</f>
        <v>126.67975424720655</v>
      </c>
      <c r="F25">
        <f>VLOOKUP(A25,'[1]Beregning samlet FPI'!$A$29:$CA$67,31,FALSE)</f>
        <v>128.74856935300991</v>
      </c>
      <c r="G25">
        <f>VLOOKUP(A25,'[1]Beregning samlet FPI'!$A$29:$CA$67,32,FALSE)</f>
        <v>128.09108648981601</v>
      </c>
      <c r="H25">
        <f>VLOOKUP(A25,'[1]Beregning samlet FPI'!$A$29:$CA$67,33,FALSE)</f>
        <v>126.70872164628146</v>
      </c>
      <c r="I25">
        <f>VLOOKUP(A25,'[1]Beregning samlet FPI'!$A$29:$CA$67,34,FALSE)</f>
        <v>127.01932642734145</v>
      </c>
      <c r="J25">
        <f>VLOOKUP(A25,'[1]Beregning samlet FPI'!$A$29:$CA$67,35,FALSE)</f>
        <v>127.61566950356503</v>
      </c>
      <c r="K25">
        <f>VLOOKUP(A25,'[1]Beregning samlet FPI'!$A$29:$CA$67,36,FALSE)</f>
        <v>126.40331167445856</v>
      </c>
      <c r="L25">
        <f>VLOOKUP(A25,'[1]Beregning samlet FPI'!$A$29:$CA$67,37,FALSE)</f>
        <v>128.25927614102724</v>
      </c>
      <c r="M25">
        <f>VLOOKUP(A25,'[1]Beregning samlet FPI'!$A$29:$CA$67,38,FALSE)</f>
        <v>128.80140988684803</v>
      </c>
      <c r="N25">
        <f>VLOOKUP(A25,'[1]Beregning samlet FPI'!$A$29:$CA$67,39,FALSE)</f>
        <v>130.39642173091411</v>
      </c>
      <c r="O25">
        <f>VLOOKUP(A25,'[1]Beregning samlet FPI'!$A$29:$CA$67,40,FALSE)</f>
        <v>129.01384821374566</v>
      </c>
      <c r="P25">
        <f>VLOOKUP(A25,'[1]Beregning samlet FPI'!$A$29:$CA$67,44,FALSE)</f>
        <v>136.37027243351307</v>
      </c>
      <c r="Q25">
        <f>VLOOKUP(A25,'[1]Beregning samlet FPI'!$A$29:$CA$67,45,FALSE)</f>
        <v>139.57588128256918</v>
      </c>
      <c r="R25">
        <f>VLOOKUP(A25,'[1]Beregning samlet FPI'!$A$29:$CA$67,46,FALSE)</f>
        <v>139.30266210412842</v>
      </c>
      <c r="S25">
        <f>VLOOKUP(A25,'[1]Beregning samlet FPI'!$A$29:$CA$67,47,FALSE)</f>
        <v>138.51459025836755</v>
      </c>
      <c r="T25">
        <f>VLOOKUP(A25,'[1]Beregning samlet FPI'!$A$29:$CA$67,48,FALSE)</f>
        <v>139.70051021332401</v>
      </c>
      <c r="U25">
        <f>VLOOKUP(A25,'[1]Beregning samlet FPI'!$A$29:$CA$67,49,FALSE)</f>
        <v>140.82962629968128</v>
      </c>
      <c r="V25">
        <f>VLOOKUP(A25,'[1]Beregning samlet FPI'!$A$29:$CA$67,50,FALSE)</f>
        <v>141.06354447347843</v>
      </c>
      <c r="W25">
        <f>VLOOKUP(A25,'[1]Beregning samlet FPI'!$A$29:$CA$67,51,FALSE)</f>
        <v>141.34337617922145</v>
      </c>
      <c r="X25">
        <f>VLOOKUP(A25,'[1]Beregning samlet FPI'!$A$29:$CA$67,52,FALSE)</f>
        <v>139.62664313537792</v>
      </c>
      <c r="Y25">
        <f>VLOOKUP(A25,'[1]Beregning samlet FPI'!$A$29:$CA$67,53,FALSE)</f>
        <v>141.93204974853759</v>
      </c>
      <c r="Z25">
        <f>VLOOKUP(A25,'[1]Beregning samlet FPI'!$A$29:$CA$67,54,FALSE)</f>
        <v>141.35656868344734</v>
      </c>
      <c r="AA25">
        <f>VLOOKUP(A25,'[1]Beregning samlet FPI'!$A$29:$CA$67,55,FALSE)</f>
        <v>139.63507406272078</v>
      </c>
      <c r="AB25">
        <f>VLOOKUP(A25,'[1]Beregning samlet FPI'!$A$29:$CA$67,59,FALSE)</f>
        <v>142.05758646013101</v>
      </c>
      <c r="AC25">
        <f>VLOOKUP(A25,'[1]Beregning samlet FPI'!$A$29:$CA$67,60,FALSE)</f>
        <v>142.89604482663293</v>
      </c>
      <c r="AD25">
        <f>VLOOKUP(A25,'[1]Beregning samlet FPI'!$A$29:$CA$67,61,FALSE)</f>
        <v>141.56548748292377</v>
      </c>
      <c r="AE25">
        <f>VLOOKUP(A25,'[1]Beregning samlet FPI'!$A$29:$CA$67,62,FALSE)</f>
        <v>143.17602642339509</v>
      </c>
      <c r="AF25">
        <f>VLOOKUP(A25,'[1]Beregning samlet FPI'!$A$29:$CA$67,63,FALSE)</f>
        <v>143.57680576878371</v>
      </c>
      <c r="AG25">
        <f>VLOOKUP(A25,'[1]Beregning samlet FPI'!$A$29:$CA$67,64,FALSE)</f>
        <v>143.04748508678239</v>
      </c>
      <c r="AH25">
        <f>VLOOKUP(A25,'[1]Beregning samlet FPI'!$A$29:$CA$67,65,FALSE)</f>
        <v>143.3022946006927</v>
      </c>
      <c r="AI25">
        <f>VLOOKUP(A25,'[1]Beregning samlet FPI'!$A$29:$CA$67,66,FALSE)</f>
        <v>145.25175879727843</v>
      </c>
      <c r="AJ25">
        <f>VLOOKUP(A25,'[1]Beregning samlet FPI'!$A$29:$CA$67,67,FALSE)</f>
        <v>141.49338950448606</v>
      </c>
      <c r="AK25">
        <f>VLOOKUP(A25,'[1]Beregning samlet FPI'!$A$29:$CA$67,68,FALSE)</f>
        <v>140.56546402151312</v>
      </c>
      <c r="AL25">
        <f>VLOOKUP(A25,'[1]Beregning samlet FPI'!$A$29:$CA$67,69,FALSE)</f>
        <v>138.36488872747043</v>
      </c>
      <c r="AM25">
        <f>VLOOKUP(A25,'[1]Beregning samlet FPI'!$A$29:$CA$67,70,FALSE)</f>
        <v>138.59820462224687</v>
      </c>
      <c r="AN25">
        <f>VLOOKUP(A25,'[1]Beregning samlet FPI'!$A$29:$CA$67,74,FALSE)</f>
        <v>142.661063744594</v>
      </c>
      <c r="AO25">
        <f>VLOOKUP(A25,'[1]Beregning samlet FPI'!$A$29:$CA$67,75,FALSE)</f>
        <v>145.53901737141672</v>
      </c>
      <c r="AP25">
        <f>VLOOKUP(A25,'[1]Beregning samlet FPI'!$A$29:$CA$67,76,FALSE)</f>
        <v>144.90621281602876</v>
      </c>
      <c r="AQ25">
        <f>VLOOKUP(A25,'[1]Beregning samlet FPI'!$A$29:$CA$67,77,FALSE)</f>
        <v>146.45757887288985</v>
      </c>
      <c r="AR25">
        <f>VLOOKUP(A25,'[1]Beregning samlet FPI'!$A$29:$CA$67,78,FALSE)</f>
        <v>144.86720390588312</v>
      </c>
      <c r="AS25">
        <f>VLOOKUP(A25,'[1]Beregning samlet FPI'!$A$29:$CA$67,79,FALSE)</f>
        <v>144.31441171134429</v>
      </c>
      <c r="AT25">
        <f>VLOOKUP(A25,'[1]Beregning samlet FPI'!$A$29:$CG$67,80,FALSE)</f>
        <v>146.6640459717016</v>
      </c>
      <c r="AU25">
        <f>VLOOKUP(A25,'[1]Beregning samlet FPI'!$A$29:$CG$67,81,FALSE)</f>
        <v>145.88754857310499</v>
      </c>
      <c r="AV25">
        <f>VLOOKUP(A25,'[1]Beregning samlet FPI'!$A$29:$CG$67,82,FALSE)</f>
        <v>145.85108210083158</v>
      </c>
      <c r="AW25">
        <f>VLOOKUP(A25,'[1]Beregning samlet FPI'!$A$29:$CG$67,83,FALSE)</f>
        <v>147.56032125551107</v>
      </c>
      <c r="AX25">
        <f>VLOOKUP(A25,'[1]Beregning samlet FPI'!$A$29:$CG$67,84,FALSE)</f>
        <v>148.11723597475017</v>
      </c>
      <c r="AY25">
        <f>VLOOKUP(A25,'[1]Beregning samlet FPI'!$A$29:$CG$67,85,FALSE)</f>
        <v>146.36564031079772</v>
      </c>
      <c r="AZ25">
        <f>VLOOKUP(A25,'[1]Beregning samlet FPI'!$A$29:$CV$67,89,FALSE)</f>
        <v>148.160783558291</v>
      </c>
      <c r="BA25">
        <f>VLOOKUP(A25,'[1]Beregning samlet FPI'!$A$29:$CV$67,90,FALSE)</f>
        <v>147.80665809147658</v>
      </c>
      <c r="BB25">
        <f>VLOOKUP(A25,'[1]Beregning samlet FPI'!$A$29:$CV$67,91,FALSE)</f>
        <v>148.20127746351469</v>
      </c>
      <c r="BC25">
        <f>VLOOKUP(A25,'[1]Beregning samlet FPI'!$A$29:$CV$67,92,FALSE)</f>
        <v>148.41603505025688</v>
      </c>
      <c r="BD25">
        <f>VLOOKUP(A25,'[1]Beregning samlet FPI'!$A$29:$CV$67,93,FALSE)</f>
        <v>148.5577377449556</v>
      </c>
      <c r="BE25">
        <f>VLOOKUP(A25,'[1]Beregning samlet FPI'!$A$29:$CV$67,94,FALSE)</f>
        <v>147.99702313981427</v>
      </c>
      <c r="BF25">
        <f>VLOOKUP(A25,'[1]Beregning samlet FPI'!$A$29:$CV$67,95,FALSE)</f>
        <v>150.12117727996417</v>
      </c>
      <c r="BG25">
        <f>VLOOKUP(A25,'[1]Beregning samlet FPI'!$A$29:$CV$67,96,FALSE)</f>
        <v>149.39809335129732</v>
      </c>
      <c r="BH25">
        <f>VLOOKUP(A25,'[1]Beregning samlet FPI'!$A$29:$CV$67,97,FALSE)</f>
        <v>148.84139835720254</v>
      </c>
      <c r="BI25">
        <f>VLOOKUP(A25,'[1]Beregning samlet FPI'!$A$29:$CV$67,98,FALSE)</f>
        <v>148.60366160830478</v>
      </c>
      <c r="BJ25">
        <f>VLOOKUP(A25,'[1]Beregning samlet FPI'!$A$29:$CV$67,99,FALSE)</f>
        <v>151.60142274034882</v>
      </c>
      <c r="BK25">
        <f>VLOOKUP(A25,'[1]Beregning samlet FPI'!$A$29:$CV$67,100,FALSE)</f>
        <v>150.13529892684289</v>
      </c>
    </row>
    <row r="26" spans="1:63" x14ac:dyDescent="0.25">
      <c r="A26" s="1" t="s">
        <v>95</v>
      </c>
      <c r="B26" s="1" t="s">
        <v>96</v>
      </c>
      <c r="C26">
        <f>VLOOKUP(A26,'[1]Beregning samlet FPI'!$A$29:$CA$67,28,FALSE)</f>
        <v>121.28078796826557</v>
      </c>
      <c r="D26">
        <f>VLOOKUP(A26,'[1]Beregning samlet FPI'!$A$29:$CA$67,29,FALSE)</f>
        <v>121.34632809502062</v>
      </c>
      <c r="E26">
        <f>VLOOKUP(A26,'[1]Beregning samlet FPI'!$A$29:$CA$67,30,FALSE)</f>
        <v>121.20024195464676</v>
      </c>
      <c r="F26">
        <f>VLOOKUP(A26,'[1]Beregning samlet FPI'!$A$29:$CA$67,31,FALSE)</f>
        <v>120.84439702308057</v>
      </c>
      <c r="G26">
        <f>VLOOKUP(A26,'[1]Beregning samlet FPI'!$A$29:$CA$67,32,FALSE)</f>
        <v>121.64325023848713</v>
      </c>
      <c r="H26">
        <f>VLOOKUP(A26,'[1]Beregning samlet FPI'!$A$29:$CA$67,33,FALSE)</f>
        <v>122.10682206295307</v>
      </c>
      <c r="I26">
        <f>VLOOKUP(A26,'[1]Beregning samlet FPI'!$A$29:$CA$67,34,FALSE)</f>
        <v>123.33971246166651</v>
      </c>
      <c r="J26">
        <f>VLOOKUP(A26,'[1]Beregning samlet FPI'!$A$29:$CA$67,35,FALSE)</f>
        <v>123.38563276760308</v>
      </c>
      <c r="K26">
        <f>VLOOKUP(A26,'[1]Beregning samlet FPI'!$A$29:$CA$67,36,FALSE)</f>
        <v>123.4105525759054</v>
      </c>
      <c r="L26">
        <f>VLOOKUP(A26,'[1]Beregning samlet FPI'!$A$29:$CA$67,37,FALSE)</f>
        <v>122.4720215774455</v>
      </c>
      <c r="M26">
        <f>VLOOKUP(A26,'[1]Beregning samlet FPI'!$A$29:$CA$67,38,FALSE)</f>
        <v>122.68710188952407</v>
      </c>
      <c r="N26">
        <f>VLOOKUP(A26,'[1]Beregning samlet FPI'!$A$29:$CA$67,39,FALSE)</f>
        <v>125.82075095930877</v>
      </c>
      <c r="O26">
        <f>VLOOKUP(A26,'[1]Beregning samlet FPI'!$A$29:$CA$67,40,FALSE)</f>
        <v>124.78458397919714</v>
      </c>
      <c r="P26">
        <f>VLOOKUP(A26,'[1]Beregning samlet FPI'!$A$29:$CA$67,44,FALSE)</f>
        <v>123.85135904835823</v>
      </c>
      <c r="Q26">
        <f>VLOOKUP(A26,'[1]Beregning samlet FPI'!$A$29:$CA$67,45,FALSE)</f>
        <v>125.64017619764239</v>
      </c>
      <c r="R26">
        <f>VLOOKUP(A26,'[1]Beregning samlet FPI'!$A$29:$CA$67,46,FALSE)</f>
        <v>124.55152556652192</v>
      </c>
      <c r="S26">
        <f>VLOOKUP(A26,'[1]Beregning samlet FPI'!$A$29:$CA$67,47,FALSE)</f>
        <v>124.43365649361557</v>
      </c>
      <c r="T26">
        <f>VLOOKUP(A26,'[1]Beregning samlet FPI'!$A$29:$CA$67,48,FALSE)</f>
        <v>125.39961563716439</v>
      </c>
      <c r="U26">
        <f>VLOOKUP(A26,'[1]Beregning samlet FPI'!$A$29:$CA$67,49,FALSE)</f>
        <v>126.97394815326426</v>
      </c>
      <c r="V26">
        <f>VLOOKUP(A26,'[1]Beregning samlet FPI'!$A$29:$CA$67,50,FALSE)</f>
        <v>130.1891971547218</v>
      </c>
      <c r="W26">
        <f>VLOOKUP(A26,'[1]Beregning samlet FPI'!$A$29:$CA$67,51,FALSE)</f>
        <v>127.90706111680502</v>
      </c>
      <c r="X26">
        <f>VLOOKUP(A26,'[1]Beregning samlet FPI'!$A$29:$CA$67,52,FALSE)</f>
        <v>124.77058277717592</v>
      </c>
      <c r="Y26">
        <f>VLOOKUP(A26,'[1]Beregning samlet FPI'!$A$29:$CA$67,53,FALSE)</f>
        <v>125.48100923554814</v>
      </c>
      <c r="Z26">
        <f>VLOOKUP(A26,'[1]Beregning samlet FPI'!$A$29:$CA$67,54,FALSE)</f>
        <v>127.03669907640106</v>
      </c>
      <c r="AA26">
        <f>VLOOKUP(A26,'[1]Beregning samlet FPI'!$A$29:$CA$67,55,FALSE)</f>
        <v>128.19173162689583</v>
      </c>
      <c r="AB26">
        <f>VLOOKUP(A26,'[1]Beregning samlet FPI'!$A$29:$CA$67,59,FALSE)</f>
        <v>124.91642368709947</v>
      </c>
      <c r="AC26">
        <f>VLOOKUP(A26,'[1]Beregning samlet FPI'!$A$29:$CA$67,60,FALSE)</f>
        <v>125.38872416647006</v>
      </c>
      <c r="AD26">
        <f>VLOOKUP(A26,'[1]Beregning samlet FPI'!$A$29:$CA$67,61,FALSE)</f>
        <v>126.13799498247396</v>
      </c>
      <c r="AE26">
        <f>VLOOKUP(A26,'[1]Beregning samlet FPI'!$A$29:$CA$67,62,FALSE)</f>
        <v>126.14541894231938</v>
      </c>
      <c r="AF26">
        <f>VLOOKUP(A26,'[1]Beregning samlet FPI'!$A$29:$CA$67,63,FALSE)</f>
        <v>126.62674702572446</v>
      </c>
      <c r="AG26">
        <f>VLOOKUP(A26,'[1]Beregning samlet FPI'!$A$29:$CA$67,64,FALSE)</f>
        <v>126.00771470154213</v>
      </c>
      <c r="AH26">
        <f>VLOOKUP(A26,'[1]Beregning samlet FPI'!$A$29:$CA$67,65,FALSE)</f>
        <v>127.68210625354638</v>
      </c>
      <c r="AI26">
        <f>VLOOKUP(A26,'[1]Beregning samlet FPI'!$A$29:$CA$67,66,FALSE)</f>
        <v>127.16357654983143</v>
      </c>
      <c r="AJ26">
        <f>VLOOKUP(A26,'[1]Beregning samlet FPI'!$A$29:$CA$67,67,FALSE)</f>
        <v>125.43404686398263</v>
      </c>
      <c r="AK26">
        <f>VLOOKUP(A26,'[1]Beregning samlet FPI'!$A$29:$CA$67,68,FALSE)</f>
        <v>126.5014409132928</v>
      </c>
      <c r="AL26">
        <f>VLOOKUP(A26,'[1]Beregning samlet FPI'!$A$29:$CA$67,69,FALSE)</f>
        <v>122.96115645286213</v>
      </c>
      <c r="AM26">
        <f>VLOOKUP(A26,'[1]Beregning samlet FPI'!$A$29:$CA$67,70,FALSE)</f>
        <v>127.5573930128501</v>
      </c>
      <c r="AN26">
        <f>VLOOKUP(A26,'[1]Beregning samlet FPI'!$A$29:$CA$67,74,FALSE)</f>
        <v>124.18502760010909</v>
      </c>
      <c r="AO26">
        <f>VLOOKUP(A26,'[1]Beregning samlet FPI'!$A$29:$CA$67,75,FALSE)</f>
        <v>125.90838725016931</v>
      </c>
      <c r="AP26">
        <f>VLOOKUP(A26,'[1]Beregning samlet FPI'!$A$29:$CA$67,76,FALSE)</f>
        <v>126.85971652263403</v>
      </c>
      <c r="AQ26">
        <f>VLOOKUP(A26,'[1]Beregning samlet FPI'!$A$29:$CA$67,77,FALSE)</f>
        <v>126.60221744767451</v>
      </c>
      <c r="AR26">
        <f>VLOOKUP(A26,'[1]Beregning samlet FPI'!$A$29:$CA$67,78,FALSE)</f>
        <v>128.82803734355676</v>
      </c>
      <c r="AS26">
        <f>VLOOKUP(A26,'[1]Beregning samlet FPI'!$A$29:$CA$67,79,FALSE)</f>
        <v>126.45038310903679</v>
      </c>
      <c r="AT26">
        <f>VLOOKUP(A26,'[1]Beregning samlet FPI'!$A$29:$CG$67,80,FALSE)</f>
        <v>125.64984615267512</v>
      </c>
      <c r="AU26">
        <f>VLOOKUP(A26,'[1]Beregning samlet FPI'!$A$29:$CG$67,81,FALSE)</f>
        <v>124.89161419779654</v>
      </c>
      <c r="AV26">
        <f>VLOOKUP(A26,'[1]Beregning samlet FPI'!$A$29:$CG$67,82,FALSE)</f>
        <v>123.20756770923799</v>
      </c>
      <c r="AW26">
        <f>VLOOKUP(A26,'[1]Beregning samlet FPI'!$A$29:$CG$67,83,FALSE)</f>
        <v>123.48156254704493</v>
      </c>
      <c r="AX26">
        <f>VLOOKUP(A26,'[1]Beregning samlet FPI'!$A$29:$CG$67,84,FALSE)</f>
        <v>119.96825003290202</v>
      </c>
      <c r="AY26">
        <f>VLOOKUP(A26,'[1]Beregning samlet FPI'!$A$29:$CG$67,85,FALSE)</f>
        <v>122.5914475466441</v>
      </c>
      <c r="AZ26">
        <f>VLOOKUP(A26,'[1]Beregning samlet FPI'!$A$29:$CV$67,89,FALSE)</f>
        <v>125.91001814680143</v>
      </c>
      <c r="BA26">
        <f>VLOOKUP(A26,'[1]Beregning samlet FPI'!$A$29:$CV$67,90,FALSE)</f>
        <v>125.32526578020304</v>
      </c>
      <c r="BB26">
        <f>VLOOKUP(A26,'[1]Beregning samlet FPI'!$A$29:$CV$67,91,FALSE)</f>
        <v>124.79045293398669</v>
      </c>
      <c r="BC26">
        <f>VLOOKUP(A26,'[1]Beregning samlet FPI'!$A$29:$CV$67,92,FALSE)</f>
        <v>124.79744108886048</v>
      </c>
      <c r="BD26">
        <f>VLOOKUP(A26,'[1]Beregning samlet FPI'!$A$29:$CV$67,93,FALSE)</f>
        <v>124.97599225418405</v>
      </c>
      <c r="BE26">
        <f>VLOOKUP(A26,'[1]Beregning samlet FPI'!$A$29:$CV$67,94,FALSE)</f>
        <v>124.76422164450838</v>
      </c>
      <c r="BF26">
        <f>VLOOKUP(A26,'[1]Beregning samlet FPI'!$A$29:$CV$67,95,FALSE)</f>
        <v>124.44175042005612</v>
      </c>
      <c r="BG26">
        <f>VLOOKUP(A26,'[1]Beregning samlet FPI'!$A$29:$CV$67,96,FALSE)</f>
        <v>125.85571590668269</v>
      </c>
      <c r="BH26">
        <f>VLOOKUP(A26,'[1]Beregning samlet FPI'!$A$29:$CV$67,97,FALSE)</f>
        <v>126.97391422803811</v>
      </c>
      <c r="BI26">
        <f>VLOOKUP(A26,'[1]Beregning samlet FPI'!$A$29:$CV$67,98,FALSE)</f>
        <v>126.43553227676355</v>
      </c>
      <c r="BJ26">
        <f>VLOOKUP(A26,'[1]Beregning samlet FPI'!$A$29:$CV$67,99,FALSE)</f>
        <v>127.34222784579289</v>
      </c>
      <c r="BK26">
        <f>VLOOKUP(A26,'[1]Beregning samlet FPI'!$A$29:$CV$67,100,FALSE)</f>
        <v>126.79175910499244</v>
      </c>
    </row>
    <row r="27" spans="1:63" x14ac:dyDescent="0.25">
      <c r="A27" s="1" t="s">
        <v>97</v>
      </c>
      <c r="B27" s="1" t="s">
        <v>98</v>
      </c>
      <c r="C27">
        <f>VLOOKUP(A27,'[1]Beregning samlet FPI'!$A$29:$CA$67,28,FALSE)</f>
        <v>134.04631479676215</v>
      </c>
      <c r="D27">
        <f>VLOOKUP(A27,'[1]Beregning samlet FPI'!$A$29:$CA$67,29,FALSE)</f>
        <v>135.14740950775018</v>
      </c>
      <c r="E27">
        <f>VLOOKUP(A27,'[1]Beregning samlet FPI'!$A$29:$CA$67,30,FALSE)</f>
        <v>141.85943271812445</v>
      </c>
      <c r="F27">
        <f>VLOOKUP(A27,'[1]Beregning samlet FPI'!$A$29:$CA$67,31,FALSE)</f>
        <v>142.87009042064943</v>
      </c>
      <c r="G27">
        <f>VLOOKUP(A27,'[1]Beregning samlet FPI'!$A$29:$CA$67,32,FALSE)</f>
        <v>142.91553570141954</v>
      </c>
      <c r="H27">
        <f>VLOOKUP(A27,'[1]Beregning samlet FPI'!$A$29:$CA$67,33,FALSE)</f>
        <v>145.93817693264276</v>
      </c>
      <c r="I27">
        <f>VLOOKUP(A27,'[1]Beregning samlet FPI'!$A$29:$CA$67,34,FALSE)</f>
        <v>146.10807162618417</v>
      </c>
      <c r="J27">
        <f>VLOOKUP(A27,'[1]Beregning samlet FPI'!$A$29:$CA$67,35,FALSE)</f>
        <v>146.9777596581811</v>
      </c>
      <c r="K27">
        <f>VLOOKUP(A27,'[1]Beregning samlet FPI'!$A$29:$CA$67,36,FALSE)</f>
        <v>145.14339218798844</v>
      </c>
      <c r="L27">
        <f>VLOOKUP(A27,'[1]Beregning samlet FPI'!$A$29:$CA$67,37,FALSE)</f>
        <v>145.67523921305246</v>
      </c>
      <c r="M27">
        <f>VLOOKUP(A27,'[1]Beregning samlet FPI'!$A$29:$CA$67,38,FALSE)</f>
        <v>145.4207296085969</v>
      </c>
      <c r="N27">
        <f>VLOOKUP(A27,'[1]Beregning samlet FPI'!$A$29:$CA$67,39,FALSE)</f>
        <v>150.39641377348696</v>
      </c>
      <c r="O27">
        <f>VLOOKUP(A27,'[1]Beregning samlet FPI'!$A$29:$CA$67,40,FALSE)</f>
        <v>151.11470210497103</v>
      </c>
      <c r="P27">
        <f>VLOOKUP(A27,'[1]Beregning samlet FPI'!$A$29:$CA$67,44,FALSE)</f>
        <v>149.7937437456668</v>
      </c>
      <c r="Q27">
        <f>VLOOKUP(A27,'[1]Beregning samlet FPI'!$A$29:$CA$67,45,FALSE)</f>
        <v>153.11512784244735</v>
      </c>
      <c r="R27">
        <f>VLOOKUP(A27,'[1]Beregning samlet FPI'!$A$29:$CA$67,46,FALSE)</f>
        <v>153.21222705339775</v>
      </c>
      <c r="S27">
        <f>VLOOKUP(A27,'[1]Beregning samlet FPI'!$A$29:$CA$67,47,FALSE)</f>
        <v>152.32326994328778</v>
      </c>
      <c r="T27">
        <f>VLOOKUP(A27,'[1]Beregning samlet FPI'!$A$29:$CA$67,48,FALSE)</f>
        <v>149.41054163004659</v>
      </c>
      <c r="U27">
        <f>VLOOKUP(A27,'[1]Beregning samlet FPI'!$A$29:$CA$67,49,FALSE)</f>
        <v>149.91851551460044</v>
      </c>
      <c r="V27">
        <f>VLOOKUP(A27,'[1]Beregning samlet FPI'!$A$29:$CA$67,50,FALSE)</f>
        <v>152.76313501763403</v>
      </c>
      <c r="W27">
        <f>VLOOKUP(A27,'[1]Beregning samlet FPI'!$A$29:$CA$67,51,FALSE)</f>
        <v>149.16219112051388</v>
      </c>
      <c r="X27">
        <f>VLOOKUP(A27,'[1]Beregning samlet FPI'!$A$29:$CA$67,52,FALSE)</f>
        <v>148.58766340022467</v>
      </c>
      <c r="Y27">
        <f>VLOOKUP(A27,'[1]Beregning samlet FPI'!$A$29:$CA$67,53,FALSE)</f>
        <v>146.85975769631779</v>
      </c>
      <c r="Z27">
        <f>VLOOKUP(A27,'[1]Beregning samlet FPI'!$A$29:$CA$67,54,FALSE)</f>
        <v>149.22621152974185</v>
      </c>
      <c r="AA27">
        <f>VLOOKUP(A27,'[1]Beregning samlet FPI'!$A$29:$CA$67,55,FALSE)</f>
        <v>148.13547437707052</v>
      </c>
      <c r="AB27">
        <f>VLOOKUP(A27,'[1]Beregning samlet FPI'!$A$29:$CA$67,59,FALSE)</f>
        <v>147.55026090792072</v>
      </c>
      <c r="AC27">
        <f>VLOOKUP(A27,'[1]Beregning samlet FPI'!$A$29:$CA$67,60,FALSE)</f>
        <v>147.9883257591176</v>
      </c>
      <c r="AD27">
        <f>VLOOKUP(A27,'[1]Beregning samlet FPI'!$A$29:$CA$67,61,FALSE)</f>
        <v>146.71285022388474</v>
      </c>
      <c r="AE27">
        <f>VLOOKUP(A27,'[1]Beregning samlet FPI'!$A$29:$CA$67,62,FALSE)</f>
        <v>145.27741644536414</v>
      </c>
      <c r="AF27">
        <f>VLOOKUP(A27,'[1]Beregning samlet FPI'!$A$29:$CA$67,63,FALSE)</f>
        <v>148.804656792674</v>
      </c>
      <c r="AG27">
        <f>VLOOKUP(A27,'[1]Beregning samlet FPI'!$A$29:$CA$67,64,FALSE)</f>
        <v>147.73136320743288</v>
      </c>
      <c r="AH27">
        <f>VLOOKUP(A27,'[1]Beregning samlet FPI'!$A$29:$CA$67,65,FALSE)</f>
        <v>144.36841732027898</v>
      </c>
      <c r="AI27">
        <f>VLOOKUP(A27,'[1]Beregning samlet FPI'!$A$29:$CA$67,66,FALSE)</f>
        <v>144.0690917946948</v>
      </c>
      <c r="AJ27">
        <f>VLOOKUP(A27,'[1]Beregning samlet FPI'!$A$29:$CA$67,67,FALSE)</f>
        <v>141.67248017992623</v>
      </c>
      <c r="AK27">
        <f>VLOOKUP(A27,'[1]Beregning samlet FPI'!$A$29:$CA$67,68,FALSE)</f>
        <v>142.18285150143211</v>
      </c>
      <c r="AL27">
        <f>VLOOKUP(A27,'[1]Beregning samlet FPI'!$A$29:$CA$67,69,FALSE)</f>
        <v>141.38997645818827</v>
      </c>
      <c r="AM27">
        <f>VLOOKUP(A27,'[1]Beregning samlet FPI'!$A$29:$CA$67,70,FALSE)</f>
        <v>139.76174228859841</v>
      </c>
      <c r="AN27">
        <f>VLOOKUP(A27,'[1]Beregning samlet FPI'!$A$29:$CA$67,74,FALSE)</f>
        <v>137.98964278887914</v>
      </c>
      <c r="AO27">
        <f>VLOOKUP(A27,'[1]Beregning samlet FPI'!$A$29:$CA$67,75,FALSE)</f>
        <v>137.39809052633038</v>
      </c>
      <c r="AP27">
        <f>VLOOKUP(A27,'[1]Beregning samlet FPI'!$A$29:$CA$67,76,FALSE)</f>
        <v>134.18845353756737</v>
      </c>
      <c r="AQ27">
        <f>VLOOKUP(A27,'[1]Beregning samlet FPI'!$A$29:$CA$67,77,FALSE)</f>
        <v>134.53221323890239</v>
      </c>
      <c r="AR27">
        <f>VLOOKUP(A27,'[1]Beregning samlet FPI'!$A$29:$CA$67,78,FALSE)</f>
        <v>136.55185539971882</v>
      </c>
      <c r="AS27">
        <f>VLOOKUP(A27,'[1]Beregning samlet FPI'!$A$29:$CA$67,79,FALSE)</f>
        <v>139.79521483733799</v>
      </c>
      <c r="AT27">
        <f>VLOOKUP(A27,'[1]Beregning samlet FPI'!$A$29:$CG$67,80,FALSE)</f>
        <v>139.04548982031878</v>
      </c>
      <c r="AU27">
        <f>VLOOKUP(A27,'[1]Beregning samlet FPI'!$A$29:$CG$67,81,FALSE)</f>
        <v>139.43185624779065</v>
      </c>
      <c r="AV27">
        <f>VLOOKUP(A27,'[1]Beregning samlet FPI'!$A$29:$CG$67,82,FALSE)</f>
        <v>135.74327377044989</v>
      </c>
      <c r="AW27">
        <f>VLOOKUP(A27,'[1]Beregning samlet FPI'!$A$29:$CG$67,83,FALSE)</f>
        <v>133.71089142703474</v>
      </c>
      <c r="AX27">
        <f>VLOOKUP(A27,'[1]Beregning samlet FPI'!$A$29:$CG$67,84,FALSE)</f>
        <v>136.49558147560541</v>
      </c>
      <c r="AY27">
        <f>VLOOKUP(A27,'[1]Beregning samlet FPI'!$A$29:$CG$67,85,FALSE)</f>
        <v>137.05044345783111</v>
      </c>
      <c r="AZ27">
        <f>VLOOKUP(A27,'[1]Beregning samlet FPI'!$A$29:$CV$67,89,FALSE)</f>
        <v>137.02674232674633</v>
      </c>
      <c r="BA27">
        <f>VLOOKUP(A27,'[1]Beregning samlet FPI'!$A$29:$CV$67,90,FALSE)</f>
        <v>138.17897697969212</v>
      </c>
      <c r="BB27">
        <f>VLOOKUP(A27,'[1]Beregning samlet FPI'!$A$29:$CV$67,91,FALSE)</f>
        <v>138.33847573344653</v>
      </c>
      <c r="BC27">
        <f>VLOOKUP(A27,'[1]Beregning samlet FPI'!$A$29:$CV$67,92,FALSE)</f>
        <v>138.78058679681513</v>
      </c>
      <c r="BD27">
        <f>VLOOKUP(A27,'[1]Beregning samlet FPI'!$A$29:$CV$67,93,FALSE)</f>
        <v>136.81354992218911</v>
      </c>
      <c r="BE27">
        <f>VLOOKUP(A27,'[1]Beregning samlet FPI'!$A$29:$CV$67,94,FALSE)</f>
        <v>135.5959646079128</v>
      </c>
      <c r="BF27">
        <f>VLOOKUP(A27,'[1]Beregning samlet FPI'!$A$29:$CV$67,95,FALSE)</f>
        <v>135.21765595982328</v>
      </c>
      <c r="BG27">
        <f>VLOOKUP(A27,'[1]Beregning samlet FPI'!$A$29:$CV$67,96,FALSE)</f>
        <v>136.922612694576</v>
      </c>
      <c r="BH27">
        <f>VLOOKUP(A27,'[1]Beregning samlet FPI'!$A$29:$CV$67,97,FALSE)</f>
        <v>134.438372773542</v>
      </c>
      <c r="BI27">
        <f>VLOOKUP(A27,'[1]Beregning samlet FPI'!$A$29:$CV$67,98,FALSE)</f>
        <v>134.09263053526487</v>
      </c>
      <c r="BJ27">
        <f>VLOOKUP(A27,'[1]Beregning samlet FPI'!$A$29:$CV$67,99,FALSE)</f>
        <v>135.60853564023768</v>
      </c>
      <c r="BK27">
        <f>VLOOKUP(A27,'[1]Beregning samlet FPI'!$A$29:$CV$67,100,FALSE)</f>
        <v>132.24850513719093</v>
      </c>
    </row>
    <row r="28" spans="1:63" x14ac:dyDescent="0.25">
      <c r="A28" s="1" t="s">
        <v>99</v>
      </c>
      <c r="B28" s="1" t="s">
        <v>100</v>
      </c>
      <c r="C28">
        <f>VLOOKUP(A28,'[1]Beregning samlet FPI'!$A$29:$CA$67,28,FALSE)</f>
        <v>115.73639889227795</v>
      </c>
      <c r="D28">
        <f>VLOOKUP(A28,'[1]Beregning samlet FPI'!$A$29:$CA$67,29,FALSE)</f>
        <v>115.87876972111773</v>
      </c>
      <c r="E28">
        <f>VLOOKUP(A28,'[1]Beregning samlet FPI'!$A$29:$CA$67,30,FALSE)</f>
        <v>120.19085059920562</v>
      </c>
      <c r="F28">
        <f>VLOOKUP(A28,'[1]Beregning samlet FPI'!$A$29:$CA$67,31,FALSE)</f>
        <v>122.87456520706129</v>
      </c>
      <c r="G28">
        <f>VLOOKUP(A28,'[1]Beregning samlet FPI'!$A$29:$CA$67,32,FALSE)</f>
        <v>129.99329566456132</v>
      </c>
      <c r="H28">
        <f>VLOOKUP(A28,'[1]Beregning samlet FPI'!$A$29:$CA$67,33,FALSE)</f>
        <v>132.62727664188577</v>
      </c>
      <c r="I28">
        <f>VLOOKUP(A28,'[1]Beregning samlet FPI'!$A$29:$CA$67,34,FALSE)</f>
        <v>134.25798189170038</v>
      </c>
      <c r="J28">
        <f>VLOOKUP(A28,'[1]Beregning samlet FPI'!$A$29:$CA$67,35,FALSE)</f>
        <v>137.04179623999281</v>
      </c>
      <c r="K28">
        <f>VLOOKUP(A28,'[1]Beregning samlet FPI'!$A$29:$CA$67,36,FALSE)</f>
        <v>138.73540160600768</v>
      </c>
      <c r="L28">
        <f>VLOOKUP(A28,'[1]Beregning samlet FPI'!$A$29:$CA$67,37,FALSE)</f>
        <v>138.62190868603085</v>
      </c>
      <c r="M28">
        <f>VLOOKUP(A28,'[1]Beregning samlet FPI'!$A$29:$CA$67,38,FALSE)</f>
        <v>134.84231353324807</v>
      </c>
      <c r="N28">
        <f>VLOOKUP(A28,'[1]Beregning samlet FPI'!$A$29:$CA$67,39,FALSE)</f>
        <v>137.31981879759732</v>
      </c>
      <c r="O28">
        <f>VLOOKUP(A28,'[1]Beregning samlet FPI'!$A$29:$CA$67,40,FALSE)</f>
        <v>137.51687694911365</v>
      </c>
      <c r="P28">
        <f>VLOOKUP(A28,'[1]Beregning samlet FPI'!$A$29:$CA$67,44,FALSE)</f>
        <v>141.62554312714485</v>
      </c>
      <c r="Q28">
        <f>VLOOKUP(A28,'[1]Beregning samlet FPI'!$A$29:$CA$67,45,FALSE)</f>
        <v>139.31488598299828</v>
      </c>
      <c r="R28">
        <f>VLOOKUP(A28,'[1]Beregning samlet FPI'!$A$29:$CA$67,46,FALSE)</f>
        <v>138.66419832091168</v>
      </c>
      <c r="S28">
        <f>VLOOKUP(A28,'[1]Beregning samlet FPI'!$A$29:$CA$67,47,FALSE)</f>
        <v>142.95824172765168</v>
      </c>
      <c r="T28">
        <f>VLOOKUP(A28,'[1]Beregning samlet FPI'!$A$29:$CA$67,48,FALSE)</f>
        <v>137.84694798957364</v>
      </c>
      <c r="U28">
        <f>VLOOKUP(A28,'[1]Beregning samlet FPI'!$A$29:$CA$67,49,FALSE)</f>
        <v>138.19826556015124</v>
      </c>
      <c r="V28">
        <f>VLOOKUP(A28,'[1]Beregning samlet FPI'!$A$29:$CA$67,50,FALSE)</f>
        <v>139.6536062715314</v>
      </c>
      <c r="W28">
        <f>VLOOKUP(A28,'[1]Beregning samlet FPI'!$A$29:$CA$67,51,FALSE)</f>
        <v>137.57278009365623</v>
      </c>
      <c r="X28">
        <f>VLOOKUP(A28,'[1]Beregning samlet FPI'!$A$29:$CA$67,52,FALSE)</f>
        <v>132.85358170926588</v>
      </c>
      <c r="Y28">
        <f>VLOOKUP(A28,'[1]Beregning samlet FPI'!$A$29:$CA$67,53,FALSE)</f>
        <v>134.04006645121578</v>
      </c>
      <c r="Z28">
        <f>VLOOKUP(A28,'[1]Beregning samlet FPI'!$A$29:$CA$67,54,FALSE)</f>
        <v>135.97667711028814</v>
      </c>
      <c r="AA28">
        <f>VLOOKUP(A28,'[1]Beregning samlet FPI'!$A$29:$CA$67,55,FALSE)</f>
        <v>135.21256832272869</v>
      </c>
      <c r="AB28">
        <f>VLOOKUP(A28,'[1]Beregning samlet FPI'!$A$29:$CA$67,59,FALSE)</f>
        <v>130.99619195629558</v>
      </c>
      <c r="AC28">
        <f>VLOOKUP(A28,'[1]Beregning samlet FPI'!$A$29:$CA$67,60,FALSE)</f>
        <v>134.01228379881488</v>
      </c>
      <c r="AD28">
        <f>VLOOKUP(A28,'[1]Beregning samlet FPI'!$A$29:$CA$67,61,FALSE)</f>
        <v>132.93873148256634</v>
      </c>
      <c r="AE28">
        <f>VLOOKUP(A28,'[1]Beregning samlet FPI'!$A$29:$CA$67,62,FALSE)</f>
        <v>129.95156736184117</v>
      </c>
      <c r="AF28">
        <f>VLOOKUP(A28,'[1]Beregning samlet FPI'!$A$29:$CA$67,63,FALSE)</f>
        <v>131.49122461914018</v>
      </c>
      <c r="AG28">
        <f>VLOOKUP(A28,'[1]Beregning samlet FPI'!$A$29:$CA$67,64,FALSE)</f>
        <v>130.03606634310862</v>
      </c>
      <c r="AH28">
        <f>VLOOKUP(A28,'[1]Beregning samlet FPI'!$A$29:$CA$67,65,FALSE)</f>
        <v>131.7926749496599</v>
      </c>
      <c r="AI28">
        <f>VLOOKUP(A28,'[1]Beregning samlet FPI'!$A$29:$CA$67,66,FALSE)</f>
        <v>128.33674906261172</v>
      </c>
      <c r="AJ28">
        <f>VLOOKUP(A28,'[1]Beregning samlet FPI'!$A$29:$CA$67,67,FALSE)</f>
        <v>127.33177914936338</v>
      </c>
      <c r="AK28">
        <f>VLOOKUP(A28,'[1]Beregning samlet FPI'!$A$29:$CA$67,68,FALSE)</f>
        <v>127.44448385965981</v>
      </c>
      <c r="AL28">
        <f>VLOOKUP(A28,'[1]Beregning samlet FPI'!$A$29:$CA$67,69,FALSE)</f>
        <v>123.6240411707595</v>
      </c>
      <c r="AM28">
        <f>VLOOKUP(A28,'[1]Beregning samlet FPI'!$A$29:$CA$67,70,FALSE)</f>
        <v>122.27478812354278</v>
      </c>
      <c r="AN28">
        <f>VLOOKUP(A28,'[1]Beregning samlet FPI'!$A$29:$CA$67,74,FALSE)</f>
        <v>125.48042868457911</v>
      </c>
      <c r="AO28">
        <f>VLOOKUP(A28,'[1]Beregning samlet FPI'!$A$29:$CA$67,75,FALSE)</f>
        <v>124.78359312670003</v>
      </c>
      <c r="AP28">
        <f>VLOOKUP(A28,'[1]Beregning samlet FPI'!$A$29:$CA$67,76,FALSE)</f>
        <v>124.42668564752923</v>
      </c>
      <c r="AQ28">
        <f>VLOOKUP(A28,'[1]Beregning samlet FPI'!$A$29:$CA$67,77,FALSE)</f>
        <v>123.37524786155541</v>
      </c>
      <c r="AR28">
        <f>VLOOKUP(A28,'[1]Beregning samlet FPI'!$A$29:$CA$67,78,FALSE)</f>
        <v>128.59193706426348</v>
      </c>
      <c r="AS28">
        <f>VLOOKUP(A28,'[1]Beregning samlet FPI'!$A$29:$CA$67,79,FALSE)</f>
        <v>132.63123802779913</v>
      </c>
      <c r="AT28">
        <f>VLOOKUP(A28,'[1]Beregning samlet FPI'!$A$29:$CG$67,80,FALSE)</f>
        <v>134.73492368574139</v>
      </c>
      <c r="AU28">
        <f>VLOOKUP(A28,'[1]Beregning samlet FPI'!$A$29:$CG$67,81,FALSE)</f>
        <v>132.21853996553875</v>
      </c>
      <c r="AV28">
        <f>VLOOKUP(A28,'[1]Beregning samlet FPI'!$A$29:$CG$67,82,FALSE)</f>
        <v>132.37793637590346</v>
      </c>
      <c r="AW28">
        <f>VLOOKUP(A28,'[1]Beregning samlet FPI'!$A$29:$CG$67,83,FALSE)</f>
        <v>132.33736375081372</v>
      </c>
      <c r="AX28">
        <f>VLOOKUP(A28,'[1]Beregning samlet FPI'!$A$29:$CG$67,84,FALSE)</f>
        <v>133.08913646442963</v>
      </c>
      <c r="AY28">
        <f>VLOOKUP(A28,'[1]Beregning samlet FPI'!$A$29:$CG$67,85,FALSE)</f>
        <v>133.31652700829258</v>
      </c>
      <c r="AZ28">
        <f>VLOOKUP(A28,'[1]Beregning samlet FPI'!$A$29:$CV$67,89,FALSE)</f>
        <v>135.40444560539726</v>
      </c>
      <c r="BA28">
        <f>VLOOKUP(A28,'[1]Beregning samlet FPI'!$A$29:$CV$67,90,FALSE)</f>
        <v>136.96536212075122</v>
      </c>
      <c r="BB28">
        <f>VLOOKUP(A28,'[1]Beregning samlet FPI'!$A$29:$CV$67,91,FALSE)</f>
        <v>136.43417808401506</v>
      </c>
      <c r="BC28">
        <f>VLOOKUP(A28,'[1]Beregning samlet FPI'!$A$29:$CV$67,92,FALSE)</f>
        <v>137.34748035733702</v>
      </c>
      <c r="BD28">
        <f>VLOOKUP(A28,'[1]Beregning samlet FPI'!$A$29:$CV$67,93,FALSE)</f>
        <v>137.51391294823893</v>
      </c>
      <c r="BE28">
        <f>VLOOKUP(A28,'[1]Beregning samlet FPI'!$A$29:$CV$67,94,FALSE)</f>
        <v>137.93078016377552</v>
      </c>
      <c r="BF28">
        <f>VLOOKUP(A28,'[1]Beregning samlet FPI'!$A$29:$CV$67,95,FALSE)</f>
        <v>139.40152737397659</v>
      </c>
      <c r="BG28">
        <f>VLOOKUP(A28,'[1]Beregning samlet FPI'!$A$29:$CV$67,96,FALSE)</f>
        <v>135.04827954605156</v>
      </c>
      <c r="BH28">
        <f>VLOOKUP(A28,'[1]Beregning samlet FPI'!$A$29:$CV$67,97,FALSE)</f>
        <v>136.21368666914555</v>
      </c>
      <c r="BI28">
        <f>VLOOKUP(A28,'[1]Beregning samlet FPI'!$A$29:$CV$67,98,FALSE)</f>
        <v>132.61323004572517</v>
      </c>
      <c r="BJ28">
        <f>VLOOKUP(A28,'[1]Beregning samlet FPI'!$A$29:$CV$67,99,FALSE)</f>
        <v>134.85613011726579</v>
      </c>
      <c r="BK28">
        <f>VLOOKUP(A28,'[1]Beregning samlet FPI'!$A$29:$CV$67,100,FALSE)</f>
        <v>131.74564274961713</v>
      </c>
    </row>
    <row r="29" spans="1:63" x14ac:dyDescent="0.25">
      <c r="A29" s="1" t="s">
        <v>101</v>
      </c>
      <c r="B29" s="1" t="s">
        <v>102</v>
      </c>
      <c r="C29">
        <f>VLOOKUP(A29,'[1]Beregning samlet FPI'!$A$29:$CA$67,28,FALSE)</f>
        <v>115.90741288469201</v>
      </c>
      <c r="D29">
        <f>VLOOKUP(A29,'[1]Beregning samlet FPI'!$A$29:$CA$67,29,FALSE)</f>
        <v>116.04159212917</v>
      </c>
      <c r="E29">
        <f>VLOOKUP(A29,'[1]Beregning samlet FPI'!$A$29:$CA$67,30,FALSE)</f>
        <v>120.774148536778</v>
      </c>
      <c r="F29">
        <f>VLOOKUP(A29,'[1]Beregning samlet FPI'!$A$29:$CA$67,31,FALSE)</f>
        <v>124.047691765811</v>
      </c>
      <c r="G29">
        <f>VLOOKUP(A29,'[1]Beregning samlet FPI'!$A$29:$CA$67,32,FALSE)</f>
        <v>132.183983408399</v>
      </c>
      <c r="H29">
        <f>VLOOKUP(A29,'[1]Beregning samlet FPI'!$A$29:$CA$67,33,FALSE)</f>
        <v>135.19568437717501</v>
      </c>
      <c r="I29">
        <f>VLOOKUP(A29,'[1]Beregning samlet FPI'!$A$29:$CA$67,34,FALSE)</f>
        <v>137.02248206945598</v>
      </c>
      <c r="J29">
        <f>VLOOKUP(A29,'[1]Beregning samlet FPI'!$A$29:$CA$67,35,FALSE)</f>
        <v>140.13571995396899</v>
      </c>
      <c r="K29">
        <f>VLOOKUP(A29,'[1]Beregning samlet FPI'!$A$29:$CA$67,36,FALSE)</f>
        <v>141.40187723715201</v>
      </c>
      <c r="L29">
        <f>VLOOKUP(A29,'[1]Beregning samlet FPI'!$A$29:$CA$67,37,FALSE)</f>
        <v>141.31583038619399</v>
      </c>
      <c r="M29">
        <f>VLOOKUP(A29,'[1]Beregning samlet FPI'!$A$29:$CA$67,38,FALSE)</f>
        <v>137.00134256696299</v>
      </c>
      <c r="N29">
        <f>VLOOKUP(A29,'[1]Beregning samlet FPI'!$A$29:$CA$67,39,FALSE)</f>
        <v>140.47078055860601</v>
      </c>
      <c r="O29">
        <f>VLOOKUP(A29,'[1]Beregning samlet FPI'!$A$29:$CA$67,40,FALSE)</f>
        <v>140.548373648075</v>
      </c>
      <c r="P29">
        <f>VLOOKUP(A29,'[1]Beregning samlet FPI'!$A$29:$CA$67,44,FALSE)</f>
        <v>144.64211207248511</v>
      </c>
      <c r="Q29">
        <f>VLOOKUP(A29,'[1]Beregning samlet FPI'!$A$29:$CA$67,45,FALSE)</f>
        <v>142.11291597901328</v>
      </c>
      <c r="R29">
        <f>VLOOKUP(A29,'[1]Beregning samlet FPI'!$A$29:$CA$67,46,FALSE)</f>
        <v>140.65266054132186</v>
      </c>
      <c r="S29">
        <f>VLOOKUP(A29,'[1]Beregning samlet FPI'!$A$29:$CA$67,47,FALSE)</f>
        <v>146.29781407857155</v>
      </c>
      <c r="T29">
        <f>VLOOKUP(A29,'[1]Beregning samlet FPI'!$A$29:$CA$67,48,FALSE)</f>
        <v>139.89528752024449</v>
      </c>
      <c r="U29">
        <f>VLOOKUP(A29,'[1]Beregning samlet FPI'!$A$29:$CA$67,49,FALSE)</f>
        <v>140.40275147813821</v>
      </c>
      <c r="V29">
        <f>VLOOKUP(A29,'[1]Beregning samlet FPI'!$A$29:$CA$67,50,FALSE)</f>
        <v>141.9808286174588</v>
      </c>
      <c r="W29">
        <f>VLOOKUP(A29,'[1]Beregning samlet FPI'!$A$29:$CA$67,51,FALSE)</f>
        <v>139.7839872631526</v>
      </c>
      <c r="X29">
        <f>VLOOKUP(A29,'[1]Beregning samlet FPI'!$A$29:$CA$67,52,FALSE)</f>
        <v>134.42019751510898</v>
      </c>
      <c r="Y29">
        <f>VLOOKUP(A29,'[1]Beregning samlet FPI'!$A$29:$CA$67,53,FALSE)</f>
        <v>134.947436629175</v>
      </c>
      <c r="Z29">
        <f>VLOOKUP(A29,'[1]Beregning samlet FPI'!$A$29:$CA$67,54,FALSE)</f>
        <v>137.11491742822619</v>
      </c>
      <c r="AA29">
        <f>VLOOKUP(A29,'[1]Beregning samlet FPI'!$A$29:$CA$67,55,FALSE)</f>
        <v>136.40309613504814</v>
      </c>
      <c r="AB29">
        <f>VLOOKUP(A29,'[1]Beregning samlet FPI'!$A$29:$CA$67,59,FALSE)</f>
        <v>132.39240861877011</v>
      </c>
      <c r="AC29">
        <f>VLOOKUP(A29,'[1]Beregning samlet FPI'!$A$29:$CA$67,60,FALSE)</f>
        <v>135.05958019935636</v>
      </c>
      <c r="AD29">
        <f>VLOOKUP(A29,'[1]Beregning samlet FPI'!$A$29:$CA$67,61,FALSE)</f>
        <v>132.62759483712614</v>
      </c>
      <c r="AE29">
        <f>VLOOKUP(A29,'[1]Beregning samlet FPI'!$A$29:$CA$67,62,FALSE)</f>
        <v>130.01517545932847</v>
      </c>
      <c r="AF29">
        <f>VLOOKUP(A29,'[1]Beregning samlet FPI'!$A$29:$CA$67,63,FALSE)</f>
        <v>130.8849634421432</v>
      </c>
      <c r="AG29">
        <f>VLOOKUP(A29,'[1]Beregning samlet FPI'!$A$29:$CA$67,64,FALSE)</f>
        <v>129.22943906435216</v>
      </c>
      <c r="AH29">
        <f>VLOOKUP(A29,'[1]Beregning samlet FPI'!$A$29:$CA$67,65,FALSE)</f>
        <v>131.16494443727004</v>
      </c>
      <c r="AI29">
        <f>VLOOKUP(A29,'[1]Beregning samlet FPI'!$A$29:$CA$67,66,FALSE)</f>
        <v>126.90751736039329</v>
      </c>
      <c r="AJ29">
        <f>VLOOKUP(A29,'[1]Beregning samlet FPI'!$A$29:$CA$67,67,FALSE)</f>
        <v>126.46247497863347</v>
      </c>
      <c r="AK29">
        <f>VLOOKUP(A29,'[1]Beregning samlet FPI'!$A$29:$CA$67,68,FALSE)</f>
        <v>127.3238468904167</v>
      </c>
      <c r="AL29">
        <f>VLOOKUP(A29,'[1]Beregning samlet FPI'!$A$29:$CA$67,69,FALSE)</f>
        <v>122.08971908397454</v>
      </c>
      <c r="AM29">
        <f>VLOOKUP(A29,'[1]Beregning samlet FPI'!$A$29:$CA$67,70,FALSE)</f>
        <v>118.86840992533963</v>
      </c>
      <c r="AN29">
        <f>VLOOKUP(A29,'[1]Beregning samlet FPI'!$A$29:$CA$67,74,FALSE)</f>
        <v>124.60889827218207</v>
      </c>
      <c r="AO29">
        <f>VLOOKUP(A29,'[1]Beregning samlet FPI'!$A$29:$CA$67,75,FALSE)</f>
        <v>123.04026318744333</v>
      </c>
      <c r="AP29">
        <f>VLOOKUP(A29,'[1]Beregning samlet FPI'!$A$29:$CA$67,76,FALSE)</f>
        <v>122.15048559178818</v>
      </c>
      <c r="AQ29">
        <f>VLOOKUP(A29,'[1]Beregning samlet FPI'!$A$29:$CA$67,77,FALSE)</f>
        <v>121.54201008822137</v>
      </c>
      <c r="AR29">
        <f>VLOOKUP(A29,'[1]Beregning samlet FPI'!$A$29:$CA$67,78,FALSE)</f>
        <v>127.28104824046271</v>
      </c>
      <c r="AS29">
        <f>VLOOKUP(A29,'[1]Beregning samlet FPI'!$A$29:$CA$67,79,FALSE)</f>
        <v>131.7441409937245</v>
      </c>
      <c r="AT29">
        <f>VLOOKUP(A29,'[1]Beregning samlet FPI'!$A$29:$CG$67,80,FALSE)</f>
        <v>133.79251709408089</v>
      </c>
      <c r="AU29">
        <f>VLOOKUP(A29,'[1]Beregning samlet FPI'!$A$29:$CG$67,81,FALSE)</f>
        <v>132.34762402407443</v>
      </c>
      <c r="AV29">
        <f>VLOOKUP(A29,'[1]Beregning samlet FPI'!$A$29:$CG$67,82,FALSE)</f>
        <v>131.44674411893229</v>
      </c>
      <c r="AW29">
        <f>VLOOKUP(A29,'[1]Beregning samlet FPI'!$A$29:$CG$67,83,FALSE)</f>
        <v>131.81508166076793</v>
      </c>
      <c r="AX29">
        <f>VLOOKUP(A29,'[1]Beregning samlet FPI'!$A$29:$CG$67,84,FALSE)</f>
        <v>132.4841443928737</v>
      </c>
      <c r="AY29">
        <f>VLOOKUP(A29,'[1]Beregning samlet FPI'!$A$29:$CG$67,85,FALSE)</f>
        <v>134.17030467450562</v>
      </c>
      <c r="AZ29">
        <f>VLOOKUP(A29,'[1]Beregning samlet FPI'!$A$29:$CV$67,89,FALSE)</f>
        <v>136.27697971335235</v>
      </c>
      <c r="BA29">
        <f>VLOOKUP(A29,'[1]Beregning samlet FPI'!$A$29:$CV$67,90,FALSE)</f>
        <v>137.62649147182947</v>
      </c>
      <c r="BB29">
        <f>VLOOKUP(A29,'[1]Beregning samlet FPI'!$A$29:$CV$67,91,FALSE)</f>
        <v>136.58825482019722</v>
      </c>
      <c r="BC29">
        <f>VLOOKUP(A29,'[1]Beregning samlet FPI'!$A$29:$CV$67,92,FALSE)</f>
        <v>137.51047440937745</v>
      </c>
      <c r="BD29">
        <f>VLOOKUP(A29,'[1]Beregning samlet FPI'!$A$29:$CV$67,93,FALSE)</f>
        <v>138.68521592898551</v>
      </c>
      <c r="BE29">
        <f>VLOOKUP(A29,'[1]Beregning samlet FPI'!$A$29:$CV$67,94,FALSE)</f>
        <v>137.995822069507</v>
      </c>
      <c r="BF29">
        <f>VLOOKUP(A29,'[1]Beregning samlet FPI'!$A$29:$CV$67,95,FALSE)</f>
        <v>139.72193645617497</v>
      </c>
      <c r="BG29">
        <f>VLOOKUP(A29,'[1]Beregning samlet FPI'!$A$29:$CV$67,96,FALSE)</f>
        <v>135.17224825872341</v>
      </c>
      <c r="BH29">
        <f>VLOOKUP(A29,'[1]Beregning samlet FPI'!$A$29:$CV$67,97,FALSE)</f>
        <v>135.92782310320268</v>
      </c>
      <c r="BI29">
        <f>VLOOKUP(A29,'[1]Beregning samlet FPI'!$A$29:$CV$67,98,FALSE)</f>
        <v>133.49768779728984</v>
      </c>
      <c r="BJ29">
        <f>VLOOKUP(A29,'[1]Beregning samlet FPI'!$A$29:$CV$67,99,FALSE)</f>
        <v>135.12904026659189</v>
      </c>
      <c r="BK29">
        <f>VLOOKUP(A29,'[1]Beregning samlet FPI'!$A$29:$CV$67,100,FALSE)</f>
        <v>130.68025499387832</v>
      </c>
    </row>
    <row r="30" spans="1:63" x14ac:dyDescent="0.25">
      <c r="A30" s="1" t="s">
        <v>103</v>
      </c>
      <c r="B30" s="1" t="s">
        <v>104</v>
      </c>
      <c r="C30">
        <f>VLOOKUP(A30,'[1]Beregning samlet FPI'!$A$29:$CA$67,28,FALSE)</f>
        <v>110.51613411227</v>
      </c>
      <c r="D30">
        <f>VLOOKUP(A30,'[1]Beregning samlet FPI'!$A$29:$CA$67,29,FALSE)</f>
        <v>110.51613411227</v>
      </c>
      <c r="E30">
        <f>VLOOKUP(A30,'[1]Beregning samlet FPI'!$A$29:$CA$67,30,FALSE)</f>
        <v>112.956887251648</v>
      </c>
      <c r="F30">
        <f>VLOOKUP(A30,'[1]Beregning samlet FPI'!$A$29:$CA$67,31,FALSE)</f>
        <v>111.20627030485801</v>
      </c>
      <c r="G30">
        <f>VLOOKUP(A30,'[1]Beregning samlet FPI'!$A$29:$CA$67,32,FALSE)</f>
        <v>112.36976374140801</v>
      </c>
      <c r="H30">
        <f>VLOOKUP(A30,'[1]Beregning samlet FPI'!$A$29:$CA$67,33,FALSE)</f>
        <v>112.46062598253198</v>
      </c>
      <c r="I30">
        <f>VLOOKUP(A30,'[1]Beregning samlet FPI'!$A$29:$CA$67,34,FALSE)</f>
        <v>113.264905371144</v>
      </c>
      <c r="J30">
        <f>VLOOKUP(A30,'[1]Beregning samlet FPI'!$A$29:$CA$67,35,FALSE)</f>
        <v>114.17909303922198</v>
      </c>
      <c r="K30">
        <f>VLOOKUP(A30,'[1]Beregning samlet FPI'!$A$29:$CA$67,36,FALSE)</f>
        <v>118.844208385267</v>
      </c>
      <c r="L30">
        <f>VLOOKUP(A30,'[1]Beregning samlet FPI'!$A$29:$CA$67,37,FALSE)</f>
        <v>118.59928165355001</v>
      </c>
      <c r="M30">
        <f>VLOOKUP(A30,'[1]Beregning samlet FPI'!$A$29:$CA$67,38,FALSE)</f>
        <v>118.26390286896199</v>
      </c>
      <c r="N30">
        <f>VLOOKUP(A30,'[1]Beregning samlet FPI'!$A$29:$CA$67,39,FALSE)</f>
        <v>113.80287280803799</v>
      </c>
      <c r="O30">
        <f>VLOOKUP(A30,'[1]Beregning samlet FPI'!$A$29:$CA$67,40,FALSE)</f>
        <v>114.362003741553</v>
      </c>
      <c r="P30">
        <f>VLOOKUP(A30,'[1]Beregning samlet FPI'!$A$29:$CA$67,44,FALSE)</f>
        <v>118.53824108558591</v>
      </c>
      <c r="Q30">
        <f>VLOOKUP(A30,'[1]Beregning samlet FPI'!$A$29:$CA$67,45,FALSE)</f>
        <v>116.84514592879333</v>
      </c>
      <c r="R30">
        <f>VLOOKUP(A30,'[1]Beregning samlet FPI'!$A$29:$CA$67,46,FALSE)</f>
        <v>119.27111855036327</v>
      </c>
      <c r="S30">
        <f>VLOOKUP(A30,'[1]Beregning samlet FPI'!$A$29:$CA$67,47,FALSE)</f>
        <v>118.50947904164492</v>
      </c>
      <c r="T30">
        <f>VLOOKUP(A30,'[1]Beregning samlet FPI'!$A$29:$CA$67,48,FALSE)</f>
        <v>118.02973043594909</v>
      </c>
      <c r="U30">
        <f>VLOOKUP(A30,'[1]Beregning samlet FPI'!$A$29:$CA$67,49,FALSE)</f>
        <v>117.38790799855074</v>
      </c>
      <c r="V30">
        <f>VLOOKUP(A30,'[1]Beregning samlet FPI'!$A$29:$CA$67,50,FALSE)</f>
        <v>118.29365506818385</v>
      </c>
      <c r="W30">
        <f>VLOOKUP(A30,'[1]Beregning samlet FPI'!$A$29:$CA$67,51,FALSE)</f>
        <v>116.31983550080689</v>
      </c>
      <c r="X30">
        <f>VLOOKUP(A30,'[1]Beregning samlet FPI'!$A$29:$CA$67,52,FALSE)</f>
        <v>114.2255355624882</v>
      </c>
      <c r="Y30">
        <f>VLOOKUP(A30,'[1]Beregning samlet FPI'!$A$29:$CA$67,53,FALSE)</f>
        <v>117.84434962788401</v>
      </c>
      <c r="Z30">
        <f>VLOOKUP(A30,'[1]Beregning samlet FPI'!$A$29:$CA$67,54,FALSE)</f>
        <v>119.20032847004727</v>
      </c>
      <c r="AA30">
        <f>VLOOKUP(A30,'[1]Beregning samlet FPI'!$A$29:$CA$67,55,FALSE)</f>
        <v>118.21457374259657</v>
      </c>
      <c r="AB30">
        <f>VLOOKUP(A30,'[1]Beregning samlet FPI'!$A$29:$CA$67,59,FALSE)</f>
        <v>112.80496845501899</v>
      </c>
      <c r="AC30">
        <f>VLOOKUP(A30,'[1]Beregning samlet FPI'!$A$29:$CA$67,60,FALSE)</f>
        <v>117.36109998454714</v>
      </c>
      <c r="AD30">
        <f>VLOOKUP(A30,'[1]Beregning samlet FPI'!$A$29:$CA$67,61,FALSE)</f>
        <v>121.69897194657435</v>
      </c>
      <c r="AE30">
        <f>VLOOKUP(A30,'[1]Beregning samlet FPI'!$A$29:$CA$67,62,FALSE)</f>
        <v>116.76795836079367</v>
      </c>
      <c r="AF30">
        <f>VLOOKUP(A30,'[1]Beregning samlet FPI'!$A$29:$CA$67,63,FALSE)</f>
        <v>121.21128954405665</v>
      </c>
      <c r="AG30">
        <f>VLOOKUP(A30,'[1]Beregning samlet FPI'!$A$29:$CA$67,64,FALSE)</f>
        <v>121.1314355994935</v>
      </c>
      <c r="AH30">
        <f>VLOOKUP(A30,'[1]Beregning samlet FPI'!$A$29:$CA$67,65,FALSE)</f>
        <v>122.45238888940804</v>
      </c>
      <c r="AI30">
        <f>VLOOKUP(A30,'[1]Beregning samlet FPI'!$A$29:$CA$67,66,FALSE)</f>
        <v>122.03708927039294</v>
      </c>
      <c r="AJ30">
        <f>VLOOKUP(A30,'[1]Beregning samlet FPI'!$A$29:$CA$67,67,FALSE)</f>
        <v>118.35562737198624</v>
      </c>
      <c r="AK30">
        <f>VLOOKUP(A30,'[1]Beregning samlet FPI'!$A$29:$CA$67,68,FALSE)</f>
        <v>115.38340563020562</v>
      </c>
      <c r="AL30">
        <f>VLOOKUP(A30,'[1]Beregning samlet FPI'!$A$29:$CA$67,69,FALSE)</f>
        <v>117.27572541939024</v>
      </c>
      <c r="AM30">
        <f>VLOOKUP(A30,'[1]Beregning samlet FPI'!$A$29:$CA$67,70,FALSE)</f>
        <v>123.65652253755012</v>
      </c>
      <c r="AN30">
        <f>VLOOKUP(A30,'[1]Beregning samlet FPI'!$A$29:$CA$67,74,FALSE)</f>
        <v>113.68414335229136</v>
      </c>
      <c r="AO30">
        <f>VLOOKUP(A30,'[1]Beregning samlet FPI'!$A$29:$CA$67,75,FALSE)</f>
        <v>117.67100275803352</v>
      </c>
      <c r="AP30">
        <f>VLOOKUP(A30,'[1]Beregning samlet FPI'!$A$29:$CA$67,76,FALSE)</f>
        <v>120.50591509677264</v>
      </c>
      <c r="AQ30">
        <f>VLOOKUP(A30,'[1]Beregning samlet FPI'!$A$29:$CA$67,77,FALSE)</f>
        <v>117.34430222548932</v>
      </c>
      <c r="AR30">
        <f>VLOOKUP(A30,'[1]Beregning samlet FPI'!$A$29:$CA$67,78,FALSE)</f>
        <v>120.56857185674239</v>
      </c>
      <c r="AS30">
        <f>VLOOKUP(A30,'[1]Beregning samlet FPI'!$A$29:$CA$67,79,FALSE)</f>
        <v>122.81507699863886</v>
      </c>
      <c r="AT30">
        <f>VLOOKUP(A30,'[1]Beregning samlet FPI'!$A$29:$CG$67,80,FALSE)</f>
        <v>124.8579322135682</v>
      </c>
      <c r="AU30">
        <f>VLOOKUP(A30,'[1]Beregning samlet FPI'!$A$29:$CG$67,81,FALSE)</f>
        <v>116.56203869826452</v>
      </c>
      <c r="AV30">
        <f>VLOOKUP(A30,'[1]Beregning samlet FPI'!$A$29:$CG$67,82,FALSE)</f>
        <v>122.27175496991336</v>
      </c>
      <c r="AW30">
        <f>VLOOKUP(A30,'[1]Beregning samlet FPI'!$A$29:$CG$67,83,FALSE)</f>
        <v>120.11582823077568</v>
      </c>
      <c r="AX30">
        <f>VLOOKUP(A30,'[1]Beregning samlet FPI'!$A$29:$CG$67,84,FALSE)</f>
        <v>121.71954203721744</v>
      </c>
      <c r="AY30">
        <f>VLOOKUP(A30,'[1]Beregning samlet FPI'!$A$29:$CG$67,85,FALSE)</f>
        <v>114.16087634363038</v>
      </c>
      <c r="AZ30">
        <f>VLOOKUP(A30,'[1]Beregning samlet FPI'!$A$29:$CV$67,89,FALSE)</f>
        <v>118.21926124938352</v>
      </c>
      <c r="BA30">
        <f>VLOOKUP(A30,'[1]Beregning samlet FPI'!$A$29:$CV$67,90,FALSE)</f>
        <v>119.15941031433624</v>
      </c>
      <c r="BB30">
        <f>VLOOKUP(A30,'[1]Beregning samlet FPI'!$A$29:$CV$67,91,FALSE)</f>
        <v>120.60481258581058</v>
      </c>
      <c r="BC30">
        <f>VLOOKUP(A30,'[1]Beregning samlet FPI'!$A$29:$CV$67,92,FALSE)</f>
        <v>120.71881363692734</v>
      </c>
      <c r="BD30">
        <f>VLOOKUP(A30,'[1]Beregning samlet FPI'!$A$29:$CV$67,93,FALSE)</f>
        <v>115.25442337812601</v>
      </c>
      <c r="BE30">
        <f>VLOOKUP(A30,'[1]Beregning samlet FPI'!$A$29:$CV$67,94,FALSE)</f>
        <v>121.80644713802836</v>
      </c>
      <c r="BF30">
        <f>VLOOKUP(A30,'[1]Beregning samlet FPI'!$A$29:$CV$67,95,FALSE)</f>
        <v>122.18033542414138</v>
      </c>
      <c r="BG30">
        <f>VLOOKUP(A30,'[1]Beregning samlet FPI'!$A$29:$CV$67,96,FALSE)</f>
        <v>118.21615607354698</v>
      </c>
      <c r="BH30">
        <f>VLOOKUP(A30,'[1]Beregning samlet FPI'!$A$29:$CV$67,97,FALSE)</f>
        <v>121.73794331053482</v>
      </c>
      <c r="BI30">
        <f>VLOOKUP(A30,'[1]Beregning samlet FPI'!$A$29:$CV$67,98,FALSE)</f>
        <v>111.39378305854507</v>
      </c>
      <c r="BJ30">
        <f>VLOOKUP(A30,'[1]Beregning samlet FPI'!$A$29:$CV$67,99,FALSE)</f>
        <v>117.06643939761116</v>
      </c>
      <c r="BK30">
        <f>VLOOKUP(A30,'[1]Beregning samlet FPI'!$A$29:$CV$67,100,FALSE)</f>
        <v>120.66034200844871</v>
      </c>
    </row>
    <row r="31" spans="1:63" x14ac:dyDescent="0.25">
      <c r="A31" s="1" t="s">
        <v>105</v>
      </c>
      <c r="B31" s="1" t="s">
        <v>106</v>
      </c>
      <c r="C31">
        <f>VLOOKUP(A31,'[1]Beregning samlet FPI'!$A$29:$CA$67,28,FALSE)</f>
        <v>127.35421806871</v>
      </c>
      <c r="D31">
        <f>VLOOKUP(A31,'[1]Beregning samlet FPI'!$A$29:$CA$67,29,FALSE)</f>
        <v>128.45114985152</v>
      </c>
      <c r="E31">
        <f>VLOOKUP(A31,'[1]Beregning samlet FPI'!$A$29:$CA$67,30,FALSE)</f>
        <v>126.97149820237999</v>
      </c>
      <c r="F31">
        <f>VLOOKUP(A31,'[1]Beregning samlet FPI'!$A$29:$CA$67,31,FALSE)</f>
        <v>130.41323134459998</v>
      </c>
      <c r="G31">
        <f>VLOOKUP(A31,'[1]Beregning samlet FPI'!$A$29:$CA$67,32,FALSE)</f>
        <v>130.56233870189001</v>
      </c>
      <c r="H31">
        <f>VLOOKUP(A31,'[1]Beregning samlet FPI'!$A$29:$CA$67,33,FALSE)</f>
        <v>132.2021779506</v>
      </c>
      <c r="I31">
        <f>VLOOKUP(A31,'[1]Beregning samlet FPI'!$A$29:$CA$67,34,FALSE)</f>
        <v>130.93483252964</v>
      </c>
      <c r="J31">
        <f>VLOOKUP(A31,'[1]Beregning samlet FPI'!$A$29:$CA$67,35,FALSE)</f>
        <v>131.15203212473</v>
      </c>
      <c r="K31">
        <f>VLOOKUP(A31,'[1]Beregning samlet FPI'!$A$29:$CA$67,36,FALSE)</f>
        <v>133.21981522423002</v>
      </c>
      <c r="L31">
        <f>VLOOKUP(A31,'[1]Beregning samlet FPI'!$A$29:$CA$67,37,FALSE)</f>
        <v>132.79831450992</v>
      </c>
      <c r="M31">
        <f>VLOOKUP(A31,'[1]Beregning samlet FPI'!$A$29:$CA$67,38,FALSE)</f>
        <v>131.18216110952</v>
      </c>
      <c r="N31">
        <f>VLOOKUP(A31,'[1]Beregning samlet FPI'!$A$29:$CA$67,39,FALSE)</f>
        <v>132.58172506033</v>
      </c>
      <c r="O31">
        <f>VLOOKUP(A31,'[1]Beregning samlet FPI'!$A$29:$CA$67,40,FALSE)</f>
        <v>135.14445818943</v>
      </c>
      <c r="P31">
        <f>VLOOKUP(A31,'[1]Beregning samlet FPI'!$A$29:$CA$67,44,FALSE)</f>
        <v>137.05277902573965</v>
      </c>
      <c r="Q31">
        <f>VLOOKUP(A31,'[1]Beregning samlet FPI'!$A$29:$CA$67,45,FALSE)</f>
        <v>137.33605532455053</v>
      </c>
      <c r="R31">
        <f>VLOOKUP(A31,'[1]Beregning samlet FPI'!$A$29:$CA$67,46,FALSE)</f>
        <v>137.38300450932553</v>
      </c>
      <c r="S31">
        <f>VLOOKUP(A31,'[1]Beregning samlet FPI'!$A$29:$CA$67,47,FALSE)</f>
        <v>138.36103143879663</v>
      </c>
      <c r="T31">
        <f>VLOOKUP(A31,'[1]Beregning samlet FPI'!$A$29:$CA$67,48,FALSE)</f>
        <v>138.15863909821212</v>
      </c>
      <c r="U31">
        <f>VLOOKUP(A31,'[1]Beregning samlet FPI'!$A$29:$CA$67,49,FALSE)</f>
        <v>140.68458362289331</v>
      </c>
      <c r="V31">
        <f>VLOOKUP(A31,'[1]Beregning samlet FPI'!$A$29:$CA$67,50,FALSE)</f>
        <v>141.8319735873674</v>
      </c>
      <c r="W31">
        <f>VLOOKUP(A31,'[1]Beregning samlet FPI'!$A$29:$CA$67,51,FALSE)</f>
        <v>142.91408877853598</v>
      </c>
      <c r="X31">
        <f>VLOOKUP(A31,'[1]Beregning samlet FPI'!$A$29:$CA$67,52,FALSE)</f>
        <v>139.8759197284252</v>
      </c>
      <c r="Y31">
        <f>VLOOKUP(A31,'[1]Beregning samlet FPI'!$A$29:$CA$67,53,FALSE)</f>
        <v>141.17957722990374</v>
      </c>
      <c r="Z31">
        <f>VLOOKUP(A31,'[1]Beregning samlet FPI'!$A$29:$CA$67,54,FALSE)</f>
        <v>140.20298283168947</v>
      </c>
      <c r="AA31">
        <f>VLOOKUP(A31,'[1]Beregning samlet FPI'!$A$29:$CA$67,55,FALSE)</f>
        <v>139.95315478628046</v>
      </c>
      <c r="AB31">
        <f>VLOOKUP(A31,'[1]Beregning samlet FPI'!$A$29:$CA$67,59,FALSE)</f>
        <v>139.24202481618039</v>
      </c>
      <c r="AC31">
        <f>VLOOKUP(A31,'[1]Beregning samlet FPI'!$A$29:$CA$67,60,FALSE)</f>
        <v>140.90510214982126</v>
      </c>
      <c r="AD31">
        <f>VLOOKUP(A31,'[1]Beregning samlet FPI'!$A$29:$CA$67,61,FALSE)</f>
        <v>143.64972346833503</v>
      </c>
      <c r="AE31">
        <f>VLOOKUP(A31,'[1]Beregning samlet FPI'!$A$29:$CA$67,62,FALSE)</f>
        <v>143.63033995639714</v>
      </c>
      <c r="AF31">
        <f>VLOOKUP(A31,'[1]Beregning samlet FPI'!$A$29:$CA$67,63,FALSE)</f>
        <v>144.79435833538557</v>
      </c>
      <c r="AG31">
        <f>VLOOKUP(A31,'[1]Beregning samlet FPI'!$A$29:$CA$67,64,FALSE)</f>
        <v>141.24608401614256</v>
      </c>
      <c r="AH31">
        <f>VLOOKUP(A31,'[1]Beregning samlet FPI'!$A$29:$CA$67,65,FALSE)</f>
        <v>140.21197015542671</v>
      </c>
      <c r="AI31">
        <f>VLOOKUP(A31,'[1]Beregning samlet FPI'!$A$29:$CA$67,66,FALSE)</f>
        <v>141.14205683618994</v>
      </c>
      <c r="AJ31">
        <f>VLOOKUP(A31,'[1]Beregning samlet FPI'!$A$29:$CA$67,67,FALSE)</f>
        <v>141.7248917492974</v>
      </c>
      <c r="AK31">
        <f>VLOOKUP(A31,'[1]Beregning samlet FPI'!$A$29:$CA$67,68,FALSE)</f>
        <v>140.52645888954697</v>
      </c>
      <c r="AL31">
        <f>VLOOKUP(A31,'[1]Beregning samlet FPI'!$A$29:$CA$67,69,FALSE)</f>
        <v>141.44673485415964</v>
      </c>
      <c r="AM31">
        <f>VLOOKUP(A31,'[1]Beregning samlet FPI'!$A$29:$CA$67,70,FALSE)</f>
        <v>143.76857168737951</v>
      </c>
      <c r="AN31">
        <f>VLOOKUP(A31,'[1]Beregning samlet FPI'!$A$29:$CA$67,74,FALSE)</f>
        <v>144.50327221927353</v>
      </c>
      <c r="AO31">
        <f>VLOOKUP(A31,'[1]Beregning samlet FPI'!$A$29:$CA$67,75,FALSE)</f>
        <v>143.36755801037188</v>
      </c>
      <c r="AP31">
        <f>VLOOKUP(A31,'[1]Beregning samlet FPI'!$A$29:$CA$67,76,FALSE)</f>
        <v>140.51858248638612</v>
      </c>
      <c r="AQ31">
        <f>VLOOKUP(A31,'[1]Beregning samlet FPI'!$A$29:$CA$67,77,FALSE)</f>
        <v>138.90446397833756</v>
      </c>
      <c r="AR31">
        <f>VLOOKUP(A31,'[1]Beregning samlet FPI'!$A$29:$CA$67,78,FALSE)</f>
        <v>135.60106475296232</v>
      </c>
      <c r="AS31">
        <f>VLOOKUP(A31,'[1]Beregning samlet FPI'!$A$29:$CA$67,79,FALSE)</f>
        <v>134.030249338706</v>
      </c>
      <c r="AT31">
        <f>VLOOKUP(A31,'[1]Beregning samlet FPI'!$A$29:$CG$67,80,FALSE)</f>
        <v>136.94947018681825</v>
      </c>
      <c r="AU31">
        <f>VLOOKUP(A31,'[1]Beregning samlet FPI'!$A$29:$CG$67,81,FALSE)</f>
        <v>137.51603337412388</v>
      </c>
      <c r="AV31">
        <f>VLOOKUP(A31,'[1]Beregning samlet FPI'!$A$29:$CG$67,82,FALSE)</f>
        <v>137.39255054790158</v>
      </c>
      <c r="AW31">
        <f>VLOOKUP(A31,'[1]Beregning samlet FPI'!$A$29:$CG$67,83,FALSE)</f>
        <v>137.27964908855546</v>
      </c>
      <c r="AX31">
        <f>VLOOKUP(A31,'[1]Beregning samlet FPI'!$A$29:$CG$67,84,FALSE)</f>
        <v>134.71550785879671</v>
      </c>
      <c r="AY31">
        <f>VLOOKUP(A31,'[1]Beregning samlet FPI'!$A$29:$CG$67,85,FALSE)</f>
        <v>136.00499693197517</v>
      </c>
      <c r="AZ31">
        <f>VLOOKUP(A31,'[1]Beregning samlet FPI'!$A$29:$CV$67,89,FALSE)</f>
        <v>127.35570475008744</v>
      </c>
      <c r="BA31">
        <f>VLOOKUP(A31,'[1]Beregning samlet FPI'!$A$29:$CV$67,90,FALSE)</f>
        <v>136.464394610612</v>
      </c>
      <c r="BB31">
        <f>VLOOKUP(A31,'[1]Beregning samlet FPI'!$A$29:$CV$67,91,FALSE)</f>
        <v>139.8868923559067</v>
      </c>
      <c r="BC31">
        <f>VLOOKUP(A31,'[1]Beregning samlet FPI'!$A$29:$CV$67,92,FALSE)</f>
        <v>143.87145795202215</v>
      </c>
      <c r="BD31">
        <f>VLOOKUP(A31,'[1]Beregning samlet FPI'!$A$29:$CV$67,93,FALSE)</f>
        <v>144.5804792020279</v>
      </c>
      <c r="BE31">
        <f>VLOOKUP(A31,'[1]Beregning samlet FPI'!$A$29:$CV$67,94,FALSE)</f>
        <v>144.30853721066245</v>
      </c>
      <c r="BF31">
        <f>VLOOKUP(A31,'[1]Beregning samlet FPI'!$A$29:$CV$67,95,FALSE)</f>
        <v>143.67416910347262</v>
      </c>
      <c r="BG31">
        <f>VLOOKUP(A31,'[1]Beregning samlet FPI'!$A$29:$CV$67,96,FALSE)</f>
        <v>144.6489169164841</v>
      </c>
      <c r="BH31">
        <f>VLOOKUP(A31,'[1]Beregning samlet FPI'!$A$29:$CV$67,97,FALSE)</f>
        <v>144.67272032952889</v>
      </c>
      <c r="BI31">
        <f>VLOOKUP(A31,'[1]Beregning samlet FPI'!$A$29:$CV$67,98,FALSE)</f>
        <v>144.53503477400119</v>
      </c>
      <c r="BJ31">
        <f>VLOOKUP(A31,'[1]Beregning samlet FPI'!$A$29:$CV$67,99,FALSE)</f>
        <v>145.23273152235006</v>
      </c>
      <c r="BK31">
        <f>VLOOKUP(A31,'[1]Beregning samlet FPI'!$A$29:$CV$67,100,FALSE)</f>
        <v>146.42229294646688</v>
      </c>
    </row>
    <row r="32" spans="1:63" x14ac:dyDescent="0.25">
      <c r="A32" s="1" t="s">
        <v>107</v>
      </c>
      <c r="B32" s="1" t="s">
        <v>108</v>
      </c>
      <c r="C32">
        <f>VLOOKUP(A32,'[1]Beregning samlet FPI'!$A$29:$CA$67,28,FALSE)</f>
        <v>140.89034343806722</v>
      </c>
      <c r="D32">
        <f>VLOOKUP(A32,'[1]Beregning samlet FPI'!$A$29:$CA$67,29,FALSE)</f>
        <v>142.44226629750997</v>
      </c>
      <c r="E32">
        <f>VLOOKUP(A32,'[1]Beregning samlet FPI'!$A$29:$CA$67,30,FALSE)</f>
        <v>150.22102223101456</v>
      </c>
      <c r="F32">
        <f>VLOOKUP(A32,'[1]Beregning samlet FPI'!$A$29:$CA$67,31,FALSE)</f>
        <v>150.39912808376138</v>
      </c>
      <c r="G32">
        <f>VLOOKUP(A32,'[1]Beregning samlet FPI'!$A$29:$CA$67,32,FALSE)</f>
        <v>146.99079893106335</v>
      </c>
      <c r="H32">
        <f>VLOOKUP(A32,'[1]Beregning samlet FPI'!$A$29:$CA$67,33,FALSE)</f>
        <v>150.15594672867539</v>
      </c>
      <c r="I32">
        <f>VLOOKUP(A32,'[1]Beregning samlet FPI'!$A$29:$CA$67,34,FALSE)</f>
        <v>149.61004241343599</v>
      </c>
      <c r="J32">
        <f>VLOOKUP(A32,'[1]Beregning samlet FPI'!$A$29:$CA$67,35,FALSE)</f>
        <v>149.53169513908284</v>
      </c>
      <c r="K32">
        <f>VLOOKUP(A32,'[1]Beregning samlet FPI'!$A$29:$CA$67,36,FALSE)</f>
        <v>146.00369137102948</v>
      </c>
      <c r="L32">
        <f>VLOOKUP(A32,'[1]Beregning samlet FPI'!$A$29:$CA$67,37,FALSE)</f>
        <v>146.84227247562595</v>
      </c>
      <c r="M32">
        <f>VLOOKUP(A32,'[1]Beregning samlet FPI'!$A$29:$CA$67,38,FALSE)</f>
        <v>148.31262997896135</v>
      </c>
      <c r="N32">
        <f>VLOOKUP(A32,'[1]Beregning samlet FPI'!$A$29:$CA$67,39,FALSE)</f>
        <v>154.43013603835414</v>
      </c>
      <c r="O32">
        <f>VLOOKUP(A32,'[1]Beregning samlet FPI'!$A$29:$CA$67,40,FALSE)</f>
        <v>155.391656762514</v>
      </c>
      <c r="P32">
        <f>VLOOKUP(A32,'[1]Beregning samlet FPI'!$A$29:$CA$67,44,FALSE)</f>
        <v>151.37673086731209</v>
      </c>
      <c r="Q32">
        <f>VLOOKUP(A32,'[1]Beregning samlet FPI'!$A$29:$CA$67,45,FALSE)</f>
        <v>157.45991075231649</v>
      </c>
      <c r="R32">
        <f>VLOOKUP(A32,'[1]Beregning samlet FPI'!$A$29:$CA$67,46,FALSE)</f>
        <v>157.92945000982718</v>
      </c>
      <c r="S32">
        <f>VLOOKUP(A32,'[1]Beregning samlet FPI'!$A$29:$CA$67,47,FALSE)</f>
        <v>154.46267466516204</v>
      </c>
      <c r="T32">
        <f>VLOOKUP(A32,'[1]Beregning samlet FPI'!$A$29:$CA$67,48,FALSE)</f>
        <v>152.69839604165111</v>
      </c>
      <c r="U32">
        <f>VLOOKUP(A32,'[1]Beregning samlet FPI'!$A$29:$CA$67,49,FALSE)</f>
        <v>153.2762455769097</v>
      </c>
      <c r="V32">
        <f>VLOOKUP(A32,'[1]Beregning samlet FPI'!$A$29:$CA$67,50,FALSE)</f>
        <v>156.76828677870779</v>
      </c>
      <c r="W32">
        <f>VLOOKUP(A32,'[1]Beregning samlet FPI'!$A$29:$CA$67,51,FALSE)</f>
        <v>152.4671098448587</v>
      </c>
      <c r="X32">
        <f>VLOOKUP(A32,'[1]Beregning samlet FPI'!$A$29:$CA$67,52,FALSE)</f>
        <v>153.97545458152231</v>
      </c>
      <c r="Y32">
        <f>VLOOKUP(A32,'[1]Beregning samlet FPI'!$A$29:$CA$67,53,FALSE)</f>
        <v>150.81856692730449</v>
      </c>
      <c r="Z32">
        <f>VLOOKUP(A32,'[1]Beregning samlet FPI'!$A$29:$CA$67,54,FALSE)</f>
        <v>153.36049756914949</v>
      </c>
      <c r="AA32">
        <f>VLOOKUP(A32,'[1]Beregning samlet FPI'!$A$29:$CA$67,55,FALSE)</f>
        <v>152.12459791971386</v>
      </c>
      <c r="AB32">
        <f>VLOOKUP(A32,'[1]Beregning samlet FPI'!$A$29:$CA$67,59,FALSE)</f>
        <v>153.68497731644254</v>
      </c>
      <c r="AC32">
        <f>VLOOKUP(A32,'[1]Beregning samlet FPI'!$A$29:$CA$67,60,FALSE)</f>
        <v>152.59918138432218</v>
      </c>
      <c r="AD32">
        <f>VLOOKUP(A32,'[1]Beregning samlet FPI'!$A$29:$CA$67,61,FALSE)</f>
        <v>151.23614721086196</v>
      </c>
      <c r="AE32">
        <f>VLOOKUP(A32,'[1]Beregning samlet FPI'!$A$29:$CA$67,62,FALSE)</f>
        <v>150.74638110961996</v>
      </c>
      <c r="AF32">
        <f>VLOOKUP(A32,'[1]Beregning samlet FPI'!$A$29:$CA$67,63,FALSE)</f>
        <v>155.3546444682168</v>
      </c>
      <c r="AG32">
        <f>VLOOKUP(A32,'[1]Beregning samlet FPI'!$A$29:$CA$67,64,FALSE)</f>
        <v>154.53155026235615</v>
      </c>
      <c r="AH32">
        <f>VLOOKUP(A32,'[1]Beregning samlet FPI'!$A$29:$CA$67,65,FALSE)</f>
        <v>148.2452177500268</v>
      </c>
      <c r="AI32">
        <f>VLOOKUP(A32,'[1]Beregning samlet FPI'!$A$29:$CA$67,66,FALSE)</f>
        <v>149.80599042228135</v>
      </c>
      <c r="AJ32">
        <f>VLOOKUP(A32,'[1]Beregning samlet FPI'!$A$29:$CA$67,67,FALSE)</f>
        <v>146.65070791365363</v>
      </c>
      <c r="AK32">
        <f>VLOOKUP(A32,'[1]Beregning samlet FPI'!$A$29:$CA$67,68,FALSE)</f>
        <v>147.38210770094778</v>
      </c>
      <c r="AL32">
        <f>VLOOKUP(A32,'[1]Beregning samlet FPI'!$A$29:$CA$67,69,FALSE)</f>
        <v>148.38557420620879</v>
      </c>
      <c r="AM32">
        <f>VLOOKUP(A32,'[1]Beregning samlet FPI'!$A$29:$CA$67,70,FALSE)</f>
        <v>146.63311449541357</v>
      </c>
      <c r="AN32">
        <f>VLOOKUP(A32,'[1]Beregning samlet FPI'!$A$29:$CA$67,74,FALSE)</f>
        <v>141.7534729675134</v>
      </c>
      <c r="AO32">
        <f>VLOOKUP(A32,'[1]Beregning samlet FPI'!$A$29:$CA$67,75,FALSE)</f>
        <v>141.24670451914648</v>
      </c>
      <c r="AP32">
        <f>VLOOKUP(A32,'[1]Beregning samlet FPI'!$A$29:$CA$67,76,FALSE)</f>
        <v>136.32261289733029</v>
      </c>
      <c r="AQ32">
        <f>VLOOKUP(A32,'[1]Beregning samlet FPI'!$A$29:$CA$67,77,FALSE)</f>
        <v>137.5420105451901</v>
      </c>
      <c r="AR32">
        <f>VLOOKUP(A32,'[1]Beregning samlet FPI'!$A$29:$CA$67,78,FALSE)</f>
        <v>137.47010887133411</v>
      </c>
      <c r="AS32">
        <f>VLOOKUP(A32,'[1]Beregning samlet FPI'!$A$29:$CA$67,79,FALSE)</f>
        <v>140.10972888602612</v>
      </c>
      <c r="AT32">
        <f>VLOOKUP(A32,'[1]Beregning samlet FPI'!$A$29:$CG$67,80,FALSE)</f>
        <v>137.57059294274006</v>
      </c>
      <c r="AU32">
        <f>VLOOKUP(A32,'[1]Beregning samlet FPI'!$A$29:$CG$67,81,FALSE)</f>
        <v>139.78871251043728</v>
      </c>
      <c r="AV32">
        <f>VLOOKUP(A32,'[1]Beregning samlet FPI'!$A$29:$CG$67,82,FALSE)</f>
        <v>133.76812918545818</v>
      </c>
      <c r="AW32">
        <f>VLOOKUP(A32,'[1]Beregning samlet FPI'!$A$29:$CG$67,83,FALSE)</f>
        <v>130.53237386498151</v>
      </c>
      <c r="AX32">
        <f>VLOOKUP(A32,'[1]Beregning samlet FPI'!$A$29:$CG$67,84,FALSE)</f>
        <v>134.52375186070722</v>
      </c>
      <c r="AY32">
        <f>VLOOKUP(A32,'[1]Beregning samlet FPI'!$A$29:$CG$67,85,FALSE)</f>
        <v>135.26977241359134</v>
      </c>
      <c r="AZ32">
        <f>VLOOKUP(A32,'[1]Beregning samlet FPI'!$A$29:$CV$67,89,FALSE)</f>
        <v>134.17834176887143</v>
      </c>
      <c r="BA32">
        <f>VLOOKUP(A32,'[1]Beregning samlet FPI'!$A$29:$CV$67,90,FALSE)</f>
        <v>135.09295210679508</v>
      </c>
      <c r="BB32">
        <f>VLOOKUP(A32,'[1]Beregning samlet FPI'!$A$29:$CV$67,91,FALSE)</f>
        <v>135.59762766881067</v>
      </c>
      <c r="BC32">
        <f>VLOOKUP(A32,'[1]Beregning samlet FPI'!$A$29:$CV$67,92,FALSE)</f>
        <v>135.78950323335729</v>
      </c>
      <c r="BD32">
        <f>VLOOKUP(A32,'[1]Beregning samlet FPI'!$A$29:$CV$67,93,FALSE)</f>
        <v>132.79571918401641</v>
      </c>
      <c r="BE32">
        <f>VLOOKUP(A32,'[1]Beregning samlet FPI'!$A$29:$CV$67,94,FALSE)</f>
        <v>130.78379376606949</v>
      </c>
      <c r="BF32">
        <f>VLOOKUP(A32,'[1]Beregning samlet FPI'!$A$29:$CV$67,95,FALSE)</f>
        <v>129.48009397147675</v>
      </c>
      <c r="BG32">
        <f>VLOOKUP(A32,'[1]Beregning samlet FPI'!$A$29:$CV$67,96,FALSE)</f>
        <v>134.20451709399697</v>
      </c>
      <c r="BH32">
        <f>VLOOKUP(A32,'[1]Beregning samlet FPI'!$A$29:$CV$67,97,FALSE)</f>
        <v>129.94027627118058</v>
      </c>
      <c r="BI32">
        <f>VLOOKUP(A32,'[1]Beregning samlet FPI'!$A$29:$CV$67,98,FALSE)</f>
        <v>131.25049962590231</v>
      </c>
      <c r="BJ32">
        <f>VLOOKUP(A32,'[1]Beregning samlet FPI'!$A$29:$CV$67,99,FALSE)</f>
        <v>132.35799330324664</v>
      </c>
      <c r="BK32">
        <f>VLOOKUP(A32,'[1]Beregning samlet FPI'!$A$29:$CV$67,100,FALSE)</f>
        <v>128.96167986000438</v>
      </c>
    </row>
    <row r="33" spans="1:63" x14ac:dyDescent="0.25">
      <c r="A33" s="1" t="s">
        <v>43</v>
      </c>
      <c r="B33" s="1" t="s">
        <v>44</v>
      </c>
      <c r="C33">
        <f>VLOOKUP(A33,'[1]Beregning samlet FPI'!$A$29:$CA$67,28,FALSE)</f>
        <v>119.01767353486075</v>
      </c>
      <c r="D33">
        <f>VLOOKUP(A33,'[1]Beregning samlet FPI'!$A$29:$CA$67,29,FALSE)</f>
        <v>119.09154956214438</v>
      </c>
      <c r="E33">
        <f>VLOOKUP(A33,'[1]Beregning samlet FPI'!$A$29:$CA$67,30,FALSE)</f>
        <v>120.13151115322209</v>
      </c>
      <c r="F33">
        <f>VLOOKUP(A33,'[1]Beregning samlet FPI'!$A$29:$CA$67,31,FALSE)</f>
        <v>119.92054108876412</v>
      </c>
      <c r="G33">
        <f>VLOOKUP(A33,'[1]Beregning samlet FPI'!$A$29:$CA$67,32,FALSE)</f>
        <v>120.47691149142008</v>
      </c>
      <c r="H33">
        <f>VLOOKUP(A33,'[1]Beregning samlet FPI'!$A$29:$CA$67,33,FALSE)</f>
        <v>119.97507001963621</v>
      </c>
      <c r="I33">
        <f>VLOOKUP(A33,'[1]Beregning samlet FPI'!$A$29:$CA$67,34,FALSE)</f>
        <v>121.3847401418671</v>
      </c>
      <c r="J33">
        <f>VLOOKUP(A33,'[1]Beregning samlet FPI'!$A$29:$CA$67,35,FALSE)</f>
        <v>122.17972258518408</v>
      </c>
      <c r="K33">
        <f>VLOOKUP(A33,'[1]Beregning samlet FPI'!$A$29:$CA$67,36,FALSE)</f>
        <v>122.20627500675384</v>
      </c>
      <c r="L33">
        <f>VLOOKUP(A33,'[1]Beregning samlet FPI'!$A$29:$CA$67,37,FALSE)</f>
        <v>121.8328687023206</v>
      </c>
      <c r="M33">
        <f>VLOOKUP(A33,'[1]Beregning samlet FPI'!$A$29:$CA$67,38,FALSE)</f>
        <v>121.78173426522292</v>
      </c>
      <c r="N33">
        <f>VLOOKUP(A33,'[1]Beregning samlet FPI'!$A$29:$CA$67,39,FALSE)</f>
        <v>122.39281474141042</v>
      </c>
      <c r="O33">
        <f>VLOOKUP(A33,'[1]Beregning samlet FPI'!$A$29:$CA$67,40,FALSE)</f>
        <v>123.40807144918998</v>
      </c>
      <c r="P33">
        <f>VLOOKUP(A33,'[1]Beregning samlet FPI'!$A$29:$CA$67,44,FALSE)</f>
        <v>126.53513864184521</v>
      </c>
      <c r="Q33">
        <f>VLOOKUP(A33,'[1]Beregning samlet FPI'!$A$29:$CA$67,45,FALSE)</f>
        <v>127.80783343690632</v>
      </c>
      <c r="R33">
        <f>VLOOKUP(A33,'[1]Beregning samlet FPI'!$A$29:$CA$67,46,FALSE)</f>
        <v>128.02999389437747</v>
      </c>
      <c r="S33">
        <f>VLOOKUP(A33,'[1]Beregning samlet FPI'!$A$29:$CA$67,47,FALSE)</f>
        <v>129.42095175777288</v>
      </c>
      <c r="T33">
        <f>VLOOKUP(A33,'[1]Beregning samlet FPI'!$A$29:$CA$67,48,FALSE)</f>
        <v>129.67692101562716</v>
      </c>
      <c r="U33">
        <f>VLOOKUP(A33,'[1]Beregning samlet FPI'!$A$29:$CA$67,49,FALSE)</f>
        <v>129.61379128890471</v>
      </c>
      <c r="V33">
        <f>VLOOKUP(A33,'[1]Beregning samlet FPI'!$A$29:$CA$67,50,FALSE)</f>
        <v>130.95998471382731</v>
      </c>
      <c r="W33">
        <f>VLOOKUP(A33,'[1]Beregning samlet FPI'!$A$29:$CA$67,51,FALSE)</f>
        <v>130.49167304125186</v>
      </c>
      <c r="X33">
        <f>VLOOKUP(A33,'[1]Beregning samlet FPI'!$A$29:$CA$67,52,FALSE)</f>
        <v>131.53944489980657</v>
      </c>
      <c r="Y33">
        <f>VLOOKUP(A33,'[1]Beregning samlet FPI'!$A$29:$CA$67,53,FALSE)</f>
        <v>131.03139983464436</v>
      </c>
      <c r="Z33">
        <f>VLOOKUP(A33,'[1]Beregning samlet FPI'!$A$29:$CA$67,54,FALSE)</f>
        <v>131.39431144556102</v>
      </c>
      <c r="AA33">
        <f>VLOOKUP(A33,'[1]Beregning samlet FPI'!$A$29:$CA$67,55,FALSE)</f>
        <v>132.12222167416473</v>
      </c>
      <c r="AB33">
        <f>VLOOKUP(A33,'[1]Beregning samlet FPI'!$A$29:$CA$67,59,FALSE)</f>
        <v>133.18812869697101</v>
      </c>
      <c r="AC33">
        <f>VLOOKUP(A33,'[1]Beregning samlet FPI'!$A$29:$CA$67,60,FALSE)</f>
        <v>134.09981480122025</v>
      </c>
      <c r="AD33">
        <f>VLOOKUP(A33,'[1]Beregning samlet FPI'!$A$29:$CA$67,61,FALSE)</f>
        <v>133.86666197335228</v>
      </c>
      <c r="AE33">
        <f>VLOOKUP(A33,'[1]Beregning samlet FPI'!$A$29:$CA$67,62,FALSE)</f>
        <v>135.06847422701253</v>
      </c>
      <c r="AF33">
        <f>VLOOKUP(A33,'[1]Beregning samlet FPI'!$A$29:$CA$67,63,FALSE)</f>
        <v>135.74514848003849</v>
      </c>
      <c r="AG33">
        <f>VLOOKUP(A33,'[1]Beregning samlet FPI'!$A$29:$CA$67,64,FALSE)</f>
        <v>135.37425273181603</v>
      </c>
      <c r="AH33">
        <f>VLOOKUP(A33,'[1]Beregning samlet FPI'!$A$29:$CA$67,65,FALSE)</f>
        <v>136.62129191633821</v>
      </c>
      <c r="AI33">
        <f>VLOOKUP(A33,'[1]Beregning samlet FPI'!$A$29:$CA$67,66,FALSE)</f>
        <v>135.92710078875274</v>
      </c>
      <c r="AJ33">
        <f>VLOOKUP(A33,'[1]Beregning samlet FPI'!$A$29:$CA$67,67,FALSE)</f>
        <v>135.37790813828585</v>
      </c>
      <c r="AK33">
        <f>VLOOKUP(A33,'[1]Beregning samlet FPI'!$A$29:$CA$67,68,FALSE)</f>
        <v>134.9980917440576</v>
      </c>
      <c r="AL33">
        <f>VLOOKUP(A33,'[1]Beregning samlet FPI'!$A$29:$CA$67,69,FALSE)</f>
        <v>135.01487780610603</v>
      </c>
      <c r="AM33">
        <f>VLOOKUP(A33,'[1]Beregning samlet FPI'!$A$29:$CA$67,70,FALSE)</f>
        <v>135.3660353619475</v>
      </c>
      <c r="AN33">
        <f>VLOOKUP(A33,'[1]Beregning samlet FPI'!$A$29:$CA$67,74,FALSE)</f>
        <v>136.69376070525789</v>
      </c>
      <c r="AO33">
        <f>VLOOKUP(A33,'[1]Beregning samlet FPI'!$A$29:$CA$67,75,FALSE)</f>
        <v>136.5677677940125</v>
      </c>
      <c r="AP33">
        <f>VLOOKUP(A33,'[1]Beregning samlet FPI'!$A$29:$CA$67,76,FALSE)</f>
        <v>136.54822975508279</v>
      </c>
      <c r="AQ33">
        <f>VLOOKUP(A33,'[1]Beregning samlet FPI'!$A$29:$CA$67,77,FALSE)</f>
        <v>134.68167756388161</v>
      </c>
      <c r="AR33">
        <f>VLOOKUP(A33,'[1]Beregning samlet FPI'!$A$29:$CA$67,78,FALSE)</f>
        <v>136.6982673993023</v>
      </c>
      <c r="AS33">
        <f>VLOOKUP(A33,'[1]Beregning samlet FPI'!$A$29:$CA$67,79,FALSE)</f>
        <v>136.8200423720665</v>
      </c>
      <c r="AT33">
        <f>VLOOKUP(A33,'[1]Beregning samlet FPI'!$A$29:$CG$67,80,FALSE)</f>
        <v>137.21877193237404</v>
      </c>
      <c r="AU33">
        <f>VLOOKUP(A33,'[1]Beregning samlet FPI'!$A$29:$CG$67,81,FALSE)</f>
        <v>135.87108358701758</v>
      </c>
      <c r="AV33">
        <f>VLOOKUP(A33,'[1]Beregning samlet FPI'!$A$29:$CG$67,82,FALSE)</f>
        <v>135.80840690580584</v>
      </c>
      <c r="AW33">
        <f>VLOOKUP(A33,'[1]Beregning samlet FPI'!$A$29:$CG$67,83,FALSE)</f>
        <v>136.51113541706391</v>
      </c>
      <c r="AX33">
        <f>VLOOKUP(A33,'[1]Beregning samlet FPI'!$A$29:$CG$67,84,FALSE)</f>
        <v>135.91361817082037</v>
      </c>
      <c r="AY33">
        <f>VLOOKUP(A33,'[1]Beregning samlet FPI'!$A$29:$CG$67,85,FALSE)</f>
        <v>135.76371636803611</v>
      </c>
      <c r="AZ33">
        <f>VLOOKUP(A33,'[1]Beregning samlet FPI'!$A$29:$CV$67,89,FALSE)</f>
        <v>137.40662377716922</v>
      </c>
      <c r="BA33">
        <f>VLOOKUP(A33,'[1]Beregning samlet FPI'!$A$29:$CV$67,90,FALSE)</f>
        <v>137.33394374167909</v>
      </c>
      <c r="BB33">
        <f>VLOOKUP(A33,'[1]Beregning samlet FPI'!$A$29:$CV$67,91,FALSE)</f>
        <v>137.55525357521469</v>
      </c>
      <c r="BC33">
        <f>VLOOKUP(A33,'[1]Beregning samlet FPI'!$A$29:$CV$67,92,FALSE)</f>
        <v>137.73961714827334</v>
      </c>
      <c r="BD33">
        <f>VLOOKUP(A33,'[1]Beregning samlet FPI'!$A$29:$CV$67,93,FALSE)</f>
        <v>137.57163527653466</v>
      </c>
      <c r="BE33">
        <f>VLOOKUP(A33,'[1]Beregning samlet FPI'!$A$29:$CV$67,94,FALSE)</f>
        <v>137.93863254548211</v>
      </c>
      <c r="BF33">
        <f>VLOOKUP(A33,'[1]Beregning samlet FPI'!$A$29:$CV$67,95,FALSE)</f>
        <v>138.17766794097673</v>
      </c>
      <c r="BG33">
        <f>VLOOKUP(A33,'[1]Beregning samlet FPI'!$A$29:$CV$67,96,FALSE)</f>
        <v>138.73134545396977</v>
      </c>
      <c r="BH33">
        <f>VLOOKUP(A33,'[1]Beregning samlet FPI'!$A$29:$CV$67,97,FALSE)</f>
        <v>138.52096745362667</v>
      </c>
      <c r="BI33">
        <f>VLOOKUP(A33,'[1]Beregning samlet FPI'!$A$29:$CV$67,98,FALSE)</f>
        <v>138.4945615801345</v>
      </c>
      <c r="BJ33">
        <f>VLOOKUP(A33,'[1]Beregning samlet FPI'!$A$29:$CV$67,99,FALSE)</f>
        <v>138.21057663563661</v>
      </c>
      <c r="BK33">
        <f>VLOOKUP(A33,'[1]Beregning samlet FPI'!$A$29:$CV$67,100,FALSE)</f>
        <v>138.23260799060185</v>
      </c>
    </row>
    <row r="34" spans="1:63" x14ac:dyDescent="0.25">
      <c r="A34" s="1" t="s">
        <v>109</v>
      </c>
      <c r="B34" s="1" t="s">
        <v>110</v>
      </c>
      <c r="C34">
        <f>VLOOKUP(A34,'[1]Beregning samlet FPI'!$A$29:$CA$67,28,FALSE)</f>
        <v>104.80496867959404</v>
      </c>
      <c r="D34">
        <f>VLOOKUP(A34,'[1]Beregning samlet FPI'!$A$29:$CA$67,29,FALSE)</f>
        <v>104.9173274738714</v>
      </c>
      <c r="E34">
        <f>VLOOKUP(A34,'[1]Beregning samlet FPI'!$A$29:$CA$67,30,FALSE)</f>
        <v>107.05438195128845</v>
      </c>
      <c r="F34">
        <f>VLOOKUP(A34,'[1]Beregning samlet FPI'!$A$29:$CA$67,31,FALSE)</f>
        <v>105.52276560743429</v>
      </c>
      <c r="G34">
        <f>VLOOKUP(A34,'[1]Beregning samlet FPI'!$A$29:$CA$67,32,FALSE)</f>
        <v>106.53387104568564</v>
      </c>
      <c r="H34">
        <f>VLOOKUP(A34,'[1]Beregning samlet FPI'!$A$29:$CA$67,33,FALSE)</f>
        <v>105.05865369969982</v>
      </c>
      <c r="I34">
        <f>VLOOKUP(A34,'[1]Beregning samlet FPI'!$A$29:$CA$67,34,FALSE)</f>
        <v>107.47169292805857</v>
      </c>
      <c r="J34">
        <f>VLOOKUP(A34,'[1]Beregning samlet FPI'!$A$29:$CA$67,35,FALSE)</f>
        <v>109.04029451729402</v>
      </c>
      <c r="K34">
        <f>VLOOKUP(A34,'[1]Beregning samlet FPI'!$A$29:$CA$67,36,FALSE)</f>
        <v>109.22685284119675</v>
      </c>
      <c r="L34">
        <f>VLOOKUP(A34,'[1]Beregning samlet FPI'!$A$29:$CA$67,37,FALSE)</f>
        <v>108.37285506552338</v>
      </c>
      <c r="M34">
        <f>VLOOKUP(A34,'[1]Beregning samlet FPI'!$A$29:$CA$67,38,FALSE)</f>
        <v>108.39776096118183</v>
      </c>
      <c r="N34">
        <f>VLOOKUP(A34,'[1]Beregning samlet FPI'!$A$29:$CA$67,39,FALSE)</f>
        <v>109.39517573687384</v>
      </c>
      <c r="O34">
        <f>VLOOKUP(A34,'[1]Beregning samlet FPI'!$A$29:$CA$67,40,FALSE)</f>
        <v>111.37209262950752</v>
      </c>
      <c r="P34">
        <f>VLOOKUP(A34,'[1]Beregning samlet FPI'!$A$29:$CA$67,44,FALSE)</f>
        <v>117.27073028758595</v>
      </c>
      <c r="Q34">
        <f>VLOOKUP(A34,'[1]Beregning samlet FPI'!$A$29:$CA$67,45,FALSE)</f>
        <v>119.27868808211721</v>
      </c>
      <c r="R34">
        <f>VLOOKUP(A34,'[1]Beregning samlet FPI'!$A$29:$CA$67,46,FALSE)</f>
        <v>119.64035114483104</v>
      </c>
      <c r="S34">
        <f>VLOOKUP(A34,'[1]Beregning samlet FPI'!$A$29:$CA$67,47,FALSE)</f>
        <v>120.52134544514917</v>
      </c>
      <c r="T34">
        <f>VLOOKUP(A34,'[1]Beregning samlet FPI'!$A$29:$CA$67,48,FALSE)</f>
        <v>120.3990461907354</v>
      </c>
      <c r="U34">
        <f>VLOOKUP(A34,'[1]Beregning samlet FPI'!$A$29:$CA$67,49,FALSE)</f>
        <v>120.50075423387558</v>
      </c>
      <c r="V34">
        <f>VLOOKUP(A34,'[1]Beregning samlet FPI'!$A$29:$CA$67,50,FALSE)</f>
        <v>123.03626042029022</v>
      </c>
      <c r="W34">
        <f>VLOOKUP(A34,'[1]Beregning samlet FPI'!$A$29:$CA$67,51,FALSE)</f>
        <v>121.98711128844614</v>
      </c>
      <c r="X34">
        <f>VLOOKUP(A34,'[1]Beregning samlet FPI'!$A$29:$CA$67,52,FALSE)</f>
        <v>120.7875647811703</v>
      </c>
      <c r="Y34">
        <f>VLOOKUP(A34,'[1]Beregning samlet FPI'!$A$29:$CA$67,53,FALSE)</f>
        <v>119.43685063920596</v>
      </c>
      <c r="Z34">
        <f>VLOOKUP(A34,'[1]Beregning samlet FPI'!$A$29:$CA$67,54,FALSE)</f>
        <v>120.13142934676563</v>
      </c>
      <c r="AA34">
        <f>VLOOKUP(A34,'[1]Beregning samlet FPI'!$A$29:$CA$67,55,FALSE)</f>
        <v>121.34442539103792</v>
      </c>
      <c r="AB34">
        <f>VLOOKUP(A34,'[1]Beregning samlet FPI'!$A$29:$CA$67,59,FALSE)</f>
        <v>123.10316181903983</v>
      </c>
      <c r="AC34">
        <f>VLOOKUP(A34,'[1]Beregning samlet FPI'!$A$29:$CA$67,60,FALSE)</f>
        <v>123.33130754185441</v>
      </c>
      <c r="AD34">
        <f>VLOOKUP(A34,'[1]Beregning samlet FPI'!$A$29:$CA$67,61,FALSE)</f>
        <v>122.37264450277426</v>
      </c>
      <c r="AE34">
        <f>VLOOKUP(A34,'[1]Beregning samlet FPI'!$A$29:$CA$67,62,FALSE)</f>
        <v>124.48219633648007</v>
      </c>
      <c r="AF34">
        <f>VLOOKUP(A34,'[1]Beregning samlet FPI'!$A$29:$CA$67,63,FALSE)</f>
        <v>125.82933604919509</v>
      </c>
      <c r="AG34">
        <f>VLOOKUP(A34,'[1]Beregning samlet FPI'!$A$29:$CA$67,64,FALSE)</f>
        <v>125.01872483065227</v>
      </c>
      <c r="AH34">
        <f>VLOOKUP(A34,'[1]Beregning samlet FPI'!$A$29:$CA$67,65,FALSE)</f>
        <v>127.34943402813848</v>
      </c>
      <c r="AI34">
        <f>VLOOKUP(A34,'[1]Beregning samlet FPI'!$A$29:$CA$67,66,FALSE)</f>
        <v>125.72576527240541</v>
      </c>
      <c r="AJ34">
        <f>VLOOKUP(A34,'[1]Beregning samlet FPI'!$A$29:$CA$67,67,FALSE)</f>
        <v>124.9335943071017</v>
      </c>
      <c r="AK34">
        <f>VLOOKUP(A34,'[1]Beregning samlet FPI'!$A$29:$CA$67,68,FALSE)</f>
        <v>124.08347856583431</v>
      </c>
      <c r="AL34">
        <f>VLOOKUP(A34,'[1]Beregning samlet FPI'!$A$29:$CA$67,69,FALSE)</f>
        <v>124.30160817262446</v>
      </c>
      <c r="AM34">
        <f>VLOOKUP(A34,'[1]Beregning samlet FPI'!$A$29:$CA$67,70,FALSE)</f>
        <v>124.90682515125245</v>
      </c>
      <c r="AN34">
        <f>VLOOKUP(A34,'[1]Beregning samlet FPI'!$A$29:$CA$67,74,FALSE)</f>
        <v>126.28804356831628</v>
      </c>
      <c r="AO34">
        <f>VLOOKUP(A34,'[1]Beregning samlet FPI'!$A$29:$CA$67,75,FALSE)</f>
        <v>125.96795816732808</v>
      </c>
      <c r="AP34">
        <f>VLOOKUP(A34,'[1]Beregning samlet FPI'!$A$29:$CA$67,76,FALSE)</f>
        <v>125.85498846573618</v>
      </c>
      <c r="AQ34">
        <f>VLOOKUP(A34,'[1]Beregning samlet FPI'!$A$29:$CA$67,77,FALSE)</f>
        <v>122.13007349948779</v>
      </c>
      <c r="AR34">
        <f>VLOOKUP(A34,'[1]Beregning samlet FPI'!$A$29:$CA$67,78,FALSE)</f>
        <v>124.67752284491733</v>
      </c>
      <c r="AS34">
        <f>VLOOKUP(A34,'[1]Beregning samlet FPI'!$A$29:$CA$67,79,FALSE)</f>
        <v>124.85725816992289</v>
      </c>
      <c r="AT34">
        <f>VLOOKUP(A34,'[1]Beregning samlet FPI'!$A$29:$CG$67,80,FALSE)</f>
        <v>125.64359020902035</v>
      </c>
      <c r="AU34">
        <f>VLOOKUP(A34,'[1]Beregning samlet FPI'!$A$29:$CG$67,81,FALSE)</f>
        <v>123.10424791068397</v>
      </c>
      <c r="AV34">
        <f>VLOOKUP(A34,'[1]Beregning samlet FPI'!$A$29:$CG$67,82,FALSE)</f>
        <v>122.77129425916182</v>
      </c>
      <c r="AW34">
        <f>VLOOKUP(A34,'[1]Beregning samlet FPI'!$A$29:$CG$67,83,FALSE)</f>
        <v>124.02567363145678</v>
      </c>
      <c r="AX34">
        <f>VLOOKUP(A34,'[1]Beregning samlet FPI'!$A$29:$CG$67,84,FALSE)</f>
        <v>122.70225990260465</v>
      </c>
      <c r="AY34">
        <f>VLOOKUP(A34,'[1]Beregning samlet FPI'!$A$29:$CG$67,85,FALSE)</f>
        <v>122.31850258536838</v>
      </c>
      <c r="AZ34">
        <f>VLOOKUP(A34,'[1]Beregning samlet FPI'!$A$29:$CV$67,89,FALSE)</f>
        <v>125.24002387085602</v>
      </c>
      <c r="BA34">
        <f>VLOOKUP(A34,'[1]Beregning samlet FPI'!$A$29:$CV$67,90,FALSE)</f>
        <v>125.03355108506992</v>
      </c>
      <c r="BB34">
        <f>VLOOKUP(A34,'[1]Beregning samlet FPI'!$A$29:$CV$67,91,FALSE)</f>
        <v>125.44343697172738</v>
      </c>
      <c r="BC34">
        <f>VLOOKUP(A34,'[1]Beregning samlet FPI'!$A$29:$CV$67,92,FALSE)</f>
        <v>125.8004422422507</v>
      </c>
      <c r="BD34">
        <f>VLOOKUP(A34,'[1]Beregning samlet FPI'!$A$29:$CV$67,93,FALSE)</f>
        <v>125.49786762965833</v>
      </c>
      <c r="BE34">
        <f>VLOOKUP(A34,'[1]Beregning samlet FPI'!$A$29:$CV$67,94,FALSE)</f>
        <v>124.8537092242744</v>
      </c>
      <c r="BF34">
        <f>VLOOKUP(A34,'[1]Beregning samlet FPI'!$A$29:$CV$67,95,FALSE)</f>
        <v>125.31504295339754</v>
      </c>
      <c r="BG34">
        <f>VLOOKUP(A34,'[1]Beregning samlet FPI'!$A$29:$CV$67,96,FALSE)</f>
        <v>126.40888193175745</v>
      </c>
      <c r="BH34">
        <f>VLOOKUP(A34,'[1]Beregning samlet FPI'!$A$29:$CV$67,97,FALSE)</f>
        <v>126.01757515023689</v>
      </c>
      <c r="BI34">
        <f>VLOOKUP(A34,'[1]Beregning samlet FPI'!$A$29:$CV$67,98,FALSE)</f>
        <v>126.05051227749668</v>
      </c>
      <c r="BJ34">
        <f>VLOOKUP(A34,'[1]Beregning samlet FPI'!$A$29:$CV$67,99,FALSE)</f>
        <v>125.51575814879085</v>
      </c>
      <c r="BK34">
        <f>VLOOKUP(A34,'[1]Beregning samlet FPI'!$A$29:$CV$67,100,FALSE)</f>
        <v>125.5567882949931</v>
      </c>
    </row>
    <row r="35" spans="1:63" x14ac:dyDescent="0.25">
      <c r="A35" s="1" t="s">
        <v>111</v>
      </c>
      <c r="B35" s="1" t="s">
        <v>112</v>
      </c>
      <c r="C35">
        <f>VLOOKUP(A35,'[1]Beregning samlet FPI'!$A$29:$CA$67,28,FALSE)</f>
        <v>79.576152288651997</v>
      </c>
      <c r="D35">
        <f>VLOOKUP(A35,'[1]Beregning samlet FPI'!$A$29:$CA$67,29,FALSE)</f>
        <v>79.555627959365879</v>
      </c>
      <c r="E35">
        <f>VLOOKUP(A35,'[1]Beregning samlet FPI'!$A$29:$CA$67,30,FALSE)</f>
        <v>79.729819369253974</v>
      </c>
      <c r="F35">
        <f>VLOOKUP(A35,'[1]Beregning samlet FPI'!$A$29:$CA$67,31,FALSE)</f>
        <v>79.87003757952391</v>
      </c>
      <c r="G35">
        <f>VLOOKUP(A35,'[1]Beregning samlet FPI'!$A$29:$CA$67,32,FALSE)</f>
        <v>78.224777695783786</v>
      </c>
      <c r="H35">
        <f>VLOOKUP(A35,'[1]Beregning samlet FPI'!$A$29:$CA$67,33,FALSE)</f>
        <v>79.672783819359736</v>
      </c>
      <c r="I35">
        <f>VLOOKUP(A35,'[1]Beregning samlet FPI'!$A$29:$CA$67,34,FALSE)</f>
        <v>79.229820816662851</v>
      </c>
      <c r="J35">
        <f>VLOOKUP(A35,'[1]Beregning samlet FPI'!$A$29:$CA$67,35,FALSE)</f>
        <v>79.964370438922913</v>
      </c>
      <c r="K35">
        <f>VLOOKUP(A35,'[1]Beregning samlet FPI'!$A$29:$CA$67,36,FALSE)</f>
        <v>79.766336788749896</v>
      </c>
      <c r="L35">
        <f>VLOOKUP(A35,'[1]Beregning samlet FPI'!$A$29:$CA$67,37,FALSE)</f>
        <v>78.76641322308484</v>
      </c>
      <c r="M35">
        <f>VLOOKUP(A35,'[1]Beregning samlet FPI'!$A$29:$CA$67,38,FALSE)</f>
        <v>78.999435224796244</v>
      </c>
      <c r="N35">
        <f>VLOOKUP(A35,'[1]Beregning samlet FPI'!$A$29:$CA$67,39,FALSE)</f>
        <v>78.437848516569176</v>
      </c>
      <c r="O35">
        <f>VLOOKUP(A35,'[1]Beregning samlet FPI'!$A$29:$CA$67,40,FALSE)</f>
        <v>76.580821286203403</v>
      </c>
      <c r="P35">
        <f>VLOOKUP(A35,'[1]Beregning samlet FPI'!$A$29:$CA$67,44,FALSE)</f>
        <v>79.468930912470043</v>
      </c>
      <c r="Q35">
        <f>VLOOKUP(A35,'[1]Beregning samlet FPI'!$A$29:$CA$67,45,FALSE)</f>
        <v>79.953999900662708</v>
      </c>
      <c r="R35">
        <f>VLOOKUP(A35,'[1]Beregning samlet FPI'!$A$29:$CA$67,46,FALSE)</f>
        <v>79.81135384201049</v>
      </c>
      <c r="S35">
        <f>VLOOKUP(A35,'[1]Beregning samlet FPI'!$A$29:$CA$67,47,FALSE)</f>
        <v>79.814718791237823</v>
      </c>
      <c r="T35">
        <f>VLOOKUP(A35,'[1]Beregning samlet FPI'!$A$29:$CA$67,48,FALSE)</f>
        <v>79.396808445699563</v>
      </c>
      <c r="U35">
        <f>VLOOKUP(A35,'[1]Beregning samlet FPI'!$A$29:$CA$67,49,FALSE)</f>
        <v>79.844544416174884</v>
      </c>
      <c r="V35">
        <f>VLOOKUP(A35,'[1]Beregning samlet FPI'!$A$29:$CA$67,50,FALSE)</f>
        <v>80.595646952614999</v>
      </c>
      <c r="W35">
        <f>VLOOKUP(A35,'[1]Beregning samlet FPI'!$A$29:$CA$67,51,FALSE)</f>
        <v>80.365093672728577</v>
      </c>
      <c r="X35">
        <f>VLOOKUP(A35,'[1]Beregning samlet FPI'!$A$29:$CA$67,52,FALSE)</f>
        <v>80.21901035325773</v>
      </c>
      <c r="Y35">
        <f>VLOOKUP(A35,'[1]Beregning samlet FPI'!$A$29:$CA$67,53,FALSE)</f>
        <v>79.778957272273132</v>
      </c>
      <c r="Z35">
        <f>VLOOKUP(A35,'[1]Beregning samlet FPI'!$A$29:$CA$67,54,FALSE)</f>
        <v>78.269968501403767</v>
      </c>
      <c r="AA35">
        <f>VLOOKUP(A35,'[1]Beregning samlet FPI'!$A$29:$CA$67,55,FALSE)</f>
        <v>76.419615413263514</v>
      </c>
      <c r="AB35">
        <f>VLOOKUP(A35,'[1]Beregning samlet FPI'!$A$29:$CA$67,59,FALSE)</f>
        <v>78.954310461662459</v>
      </c>
      <c r="AC35">
        <f>VLOOKUP(A35,'[1]Beregning samlet FPI'!$A$29:$CA$67,60,FALSE)</f>
        <v>79.232829498300035</v>
      </c>
      <c r="AD35">
        <f>VLOOKUP(A35,'[1]Beregning samlet FPI'!$A$29:$CA$67,61,FALSE)</f>
        <v>77.692778328459397</v>
      </c>
      <c r="AE35">
        <f>VLOOKUP(A35,'[1]Beregning samlet FPI'!$A$29:$CA$67,62,FALSE)</f>
        <v>80.346058934409783</v>
      </c>
      <c r="AF35">
        <f>VLOOKUP(A35,'[1]Beregning samlet FPI'!$A$29:$CA$67,63,FALSE)</f>
        <v>79.751856671410565</v>
      </c>
      <c r="AG35">
        <f>VLOOKUP(A35,'[1]Beregning samlet FPI'!$A$29:$CA$67,64,FALSE)</f>
        <v>80.451935917792269</v>
      </c>
      <c r="AH35">
        <f>VLOOKUP(A35,'[1]Beregning samlet FPI'!$A$29:$CA$67,65,FALSE)</f>
        <v>82.650069420569309</v>
      </c>
      <c r="AI35">
        <f>VLOOKUP(A35,'[1]Beregning samlet FPI'!$A$29:$CA$67,66,FALSE)</f>
        <v>82.074682918890886</v>
      </c>
      <c r="AJ35">
        <f>VLOOKUP(A35,'[1]Beregning samlet FPI'!$A$29:$CA$67,67,FALSE)</f>
        <v>81.556923000333271</v>
      </c>
      <c r="AK35">
        <f>VLOOKUP(A35,'[1]Beregning samlet FPI'!$A$29:$CA$67,68,FALSE)</f>
        <v>81.252476756748948</v>
      </c>
      <c r="AL35">
        <f>VLOOKUP(A35,'[1]Beregning samlet FPI'!$A$29:$CA$67,69,FALSE)</f>
        <v>80.972658389793068</v>
      </c>
      <c r="AM35">
        <f>VLOOKUP(A35,'[1]Beregning samlet FPI'!$A$29:$CA$67,70,FALSE)</f>
        <v>79.760185334655233</v>
      </c>
      <c r="AN35">
        <f>VLOOKUP(A35,'[1]Beregning samlet FPI'!$A$29:$CA$67,74,FALSE)</f>
        <v>82.203806277081483</v>
      </c>
      <c r="AO35">
        <f>VLOOKUP(A35,'[1]Beregning samlet FPI'!$A$29:$CA$67,75,FALSE)</f>
        <v>82.314098558506203</v>
      </c>
      <c r="AP35">
        <f>VLOOKUP(A35,'[1]Beregning samlet FPI'!$A$29:$CA$67,76,FALSE)</f>
        <v>82.019244873632402</v>
      </c>
      <c r="AQ35">
        <f>VLOOKUP(A35,'[1]Beregning samlet FPI'!$A$29:$CA$67,77,FALSE)</f>
        <v>80.174657482699558</v>
      </c>
      <c r="AR35">
        <f>VLOOKUP(A35,'[1]Beregning samlet FPI'!$A$29:$CA$67,78,FALSE)</f>
        <v>81.707824437231636</v>
      </c>
      <c r="AS35">
        <f>VLOOKUP(A35,'[1]Beregning samlet FPI'!$A$29:$CA$67,79,FALSE)</f>
        <v>80.815258601787221</v>
      </c>
      <c r="AT35">
        <f>VLOOKUP(A35,'[1]Beregning samlet FPI'!$A$29:$CG$67,80,FALSE)</f>
        <v>81.928795448932149</v>
      </c>
      <c r="AU35">
        <f>VLOOKUP(A35,'[1]Beregning samlet FPI'!$A$29:$CG$67,81,FALSE)</f>
        <v>81.442471323903305</v>
      </c>
      <c r="AV35">
        <f>VLOOKUP(A35,'[1]Beregning samlet FPI'!$A$29:$CG$67,82,FALSE)</f>
        <v>81.288765900870146</v>
      </c>
      <c r="AW35">
        <f>VLOOKUP(A35,'[1]Beregning samlet FPI'!$A$29:$CG$67,83,FALSE)</f>
        <v>80.775955961641046</v>
      </c>
      <c r="AX35">
        <f>VLOOKUP(A35,'[1]Beregning samlet FPI'!$A$29:$CG$67,84,FALSE)</f>
        <v>80.594886520819557</v>
      </c>
      <c r="AY35">
        <f>VLOOKUP(A35,'[1]Beregning samlet FPI'!$A$29:$CG$67,85,FALSE)</f>
        <v>80.15611510971911</v>
      </c>
      <c r="AZ35">
        <f>VLOOKUP(A35,'[1]Beregning samlet FPI'!$A$29:$CV$67,89,FALSE)</f>
        <v>81.37439911951553</v>
      </c>
      <c r="BA35">
        <f>VLOOKUP(A35,'[1]Beregning samlet FPI'!$A$29:$CV$67,90,FALSE)</f>
        <v>81.305357949536031</v>
      </c>
      <c r="BB35">
        <f>VLOOKUP(A35,'[1]Beregning samlet FPI'!$A$29:$CV$67,91,FALSE)</f>
        <v>80.817726578481654</v>
      </c>
      <c r="BC35">
        <f>VLOOKUP(A35,'[1]Beregning samlet FPI'!$A$29:$CV$67,92,FALSE)</f>
        <v>80.817146893970573</v>
      </c>
      <c r="BD35">
        <f>VLOOKUP(A35,'[1]Beregning samlet FPI'!$A$29:$CV$67,93,FALSE)</f>
        <v>80.594642805599065</v>
      </c>
      <c r="BE35">
        <f>VLOOKUP(A35,'[1]Beregning samlet FPI'!$A$29:$CV$67,94,FALSE)</f>
        <v>79.997996622610174</v>
      </c>
      <c r="BF35">
        <f>VLOOKUP(A35,'[1]Beregning samlet FPI'!$A$29:$CV$67,95,FALSE)</f>
        <v>80.783178233958054</v>
      </c>
      <c r="BG35">
        <f>VLOOKUP(A35,'[1]Beregning samlet FPI'!$A$29:$CV$67,96,FALSE)</f>
        <v>81.388499196415012</v>
      </c>
      <c r="BH35">
        <f>VLOOKUP(A35,'[1]Beregning samlet FPI'!$A$29:$CV$67,97,FALSE)</f>
        <v>81.398183948549658</v>
      </c>
      <c r="BI35">
        <f>VLOOKUP(A35,'[1]Beregning samlet FPI'!$A$29:$CV$67,98,FALSE)</f>
        <v>80.357886120068102</v>
      </c>
      <c r="BJ35">
        <f>VLOOKUP(A35,'[1]Beregning samlet FPI'!$A$29:$CV$67,99,FALSE)</f>
        <v>80.306394983661392</v>
      </c>
      <c r="BK35">
        <f>VLOOKUP(A35,'[1]Beregning samlet FPI'!$A$29:$CV$67,100,FALSE)</f>
        <v>78.745603508923736</v>
      </c>
    </row>
    <row r="36" spans="1:63" x14ac:dyDescent="0.25">
      <c r="A36" s="1" t="s">
        <v>113</v>
      </c>
      <c r="B36" s="1" t="s">
        <v>114</v>
      </c>
      <c r="C36">
        <f>VLOOKUP(A36,'[1]Beregning samlet FPI'!$A$29:$CA$67,28,FALSE)</f>
        <v>108.6066053567631</v>
      </c>
      <c r="D36">
        <f>VLOOKUP(A36,'[1]Beregning samlet FPI'!$A$29:$CA$67,29,FALSE)</f>
        <v>108.35783514903164</v>
      </c>
      <c r="E36">
        <f>VLOOKUP(A36,'[1]Beregning samlet FPI'!$A$29:$CA$67,30,FALSE)</f>
        <v>109.67048799536138</v>
      </c>
      <c r="F36">
        <f>VLOOKUP(A36,'[1]Beregning samlet FPI'!$A$29:$CA$67,31,FALSE)</f>
        <v>107.29390428976677</v>
      </c>
      <c r="G36">
        <f>VLOOKUP(A36,'[1]Beregning samlet FPI'!$A$29:$CA$67,32,FALSE)</f>
        <v>108.94428158853027</v>
      </c>
      <c r="H36">
        <f>VLOOKUP(A36,'[1]Beregning samlet FPI'!$A$29:$CA$67,33,FALSE)</f>
        <v>107.21434072381186</v>
      </c>
      <c r="I36">
        <f>VLOOKUP(A36,'[1]Beregning samlet FPI'!$A$29:$CA$67,34,FALSE)</f>
        <v>107.40367394897081</v>
      </c>
      <c r="J36">
        <f>VLOOKUP(A36,'[1]Beregning samlet FPI'!$A$29:$CA$67,35,FALSE)</f>
        <v>110.49266024677377</v>
      </c>
      <c r="K36">
        <f>VLOOKUP(A36,'[1]Beregning samlet FPI'!$A$29:$CA$67,36,FALSE)</f>
        <v>110.23895834202426</v>
      </c>
      <c r="L36">
        <f>VLOOKUP(A36,'[1]Beregning samlet FPI'!$A$29:$CA$67,37,FALSE)</f>
        <v>108.73804979770782</v>
      </c>
      <c r="M36">
        <f>VLOOKUP(A36,'[1]Beregning samlet FPI'!$A$29:$CA$67,38,FALSE)</f>
        <v>109.31536287603036</v>
      </c>
      <c r="N36">
        <f>VLOOKUP(A36,'[1]Beregning samlet FPI'!$A$29:$CA$67,39,FALSE)</f>
        <v>108.01958284250452</v>
      </c>
      <c r="O36">
        <f>VLOOKUP(A36,'[1]Beregning samlet FPI'!$A$29:$CA$67,40,FALSE)</f>
        <v>112.20290276762894</v>
      </c>
      <c r="P36">
        <f>VLOOKUP(A36,'[1]Beregning samlet FPI'!$A$29:$CA$67,44,FALSE)</f>
        <v>120.46951308664032</v>
      </c>
      <c r="Q36">
        <f>VLOOKUP(A36,'[1]Beregning samlet FPI'!$A$29:$CA$67,45,FALSE)</f>
        <v>123.3141485896962</v>
      </c>
      <c r="R36">
        <f>VLOOKUP(A36,'[1]Beregning samlet FPI'!$A$29:$CA$67,46,FALSE)</f>
        <v>122.97539831957164</v>
      </c>
      <c r="S36">
        <f>VLOOKUP(A36,'[1]Beregning samlet FPI'!$A$29:$CA$67,47,FALSE)</f>
        <v>124.3079196236082</v>
      </c>
      <c r="T36">
        <f>VLOOKUP(A36,'[1]Beregning samlet FPI'!$A$29:$CA$67,48,FALSE)</f>
        <v>124.79478618102431</v>
      </c>
      <c r="U36">
        <f>VLOOKUP(A36,'[1]Beregning samlet FPI'!$A$29:$CA$67,49,FALSE)</f>
        <v>123.71812706617148</v>
      </c>
      <c r="V36">
        <f>VLOOKUP(A36,'[1]Beregning samlet FPI'!$A$29:$CA$67,50,FALSE)</f>
        <v>127.71570667522062</v>
      </c>
      <c r="W36">
        <f>VLOOKUP(A36,'[1]Beregning samlet FPI'!$A$29:$CA$67,51,FALSE)</f>
        <v>125.76323535442758</v>
      </c>
      <c r="X36">
        <f>VLOOKUP(A36,'[1]Beregning samlet FPI'!$A$29:$CA$67,52,FALSE)</f>
        <v>126.15020530993006</v>
      </c>
      <c r="Y36">
        <f>VLOOKUP(A36,'[1]Beregning samlet FPI'!$A$29:$CA$67,53,FALSE)</f>
        <v>123.74175616500266</v>
      </c>
      <c r="Z36">
        <f>VLOOKUP(A36,'[1]Beregning samlet FPI'!$A$29:$CA$67,54,FALSE)</f>
        <v>124.06222274565144</v>
      </c>
      <c r="AA36">
        <f>VLOOKUP(A36,'[1]Beregning samlet FPI'!$A$29:$CA$67,55,FALSE)</f>
        <v>127.38301015475933</v>
      </c>
      <c r="AB36">
        <f>VLOOKUP(A36,'[1]Beregning samlet FPI'!$A$29:$CA$67,59,FALSE)</f>
        <v>128.20914415618137</v>
      </c>
      <c r="AC36">
        <f>VLOOKUP(A36,'[1]Beregning samlet FPI'!$A$29:$CA$67,60,FALSE)</f>
        <v>128.86210719177146</v>
      </c>
      <c r="AD36">
        <f>VLOOKUP(A36,'[1]Beregning samlet FPI'!$A$29:$CA$67,61,FALSE)</f>
        <v>129.55676079512071</v>
      </c>
      <c r="AE36">
        <f>VLOOKUP(A36,'[1]Beregning samlet FPI'!$A$29:$CA$67,62,FALSE)</f>
        <v>130.46423954634653</v>
      </c>
      <c r="AF36">
        <f>VLOOKUP(A36,'[1]Beregning samlet FPI'!$A$29:$CA$67,63,FALSE)</f>
        <v>131.14588395488593</v>
      </c>
      <c r="AG36">
        <f>VLOOKUP(A36,'[1]Beregning samlet FPI'!$A$29:$CA$67,64,FALSE)</f>
        <v>130.34015915216358</v>
      </c>
      <c r="AH36">
        <f>VLOOKUP(A36,'[1]Beregning samlet FPI'!$A$29:$CA$67,65,FALSE)</f>
        <v>133.10807573514325</v>
      </c>
      <c r="AI36">
        <f>VLOOKUP(A36,'[1]Beregning samlet FPI'!$A$29:$CA$67,66,FALSE)</f>
        <v>131.38157523672729</v>
      </c>
      <c r="AJ36">
        <f>VLOOKUP(A36,'[1]Beregning samlet FPI'!$A$29:$CA$67,67,FALSE)</f>
        <v>130.91260254391486</v>
      </c>
      <c r="AK36">
        <f>VLOOKUP(A36,'[1]Beregning samlet FPI'!$A$29:$CA$67,68,FALSE)</f>
        <v>131.39728184553368</v>
      </c>
      <c r="AL36">
        <f>VLOOKUP(A36,'[1]Beregning samlet FPI'!$A$29:$CA$67,69,FALSE)</f>
        <v>127.99491069076356</v>
      </c>
      <c r="AM36">
        <f>VLOOKUP(A36,'[1]Beregning samlet FPI'!$A$29:$CA$67,70,FALSE)</f>
        <v>130.21970613592387</v>
      </c>
      <c r="AN36">
        <f>VLOOKUP(A36,'[1]Beregning samlet FPI'!$A$29:$CA$67,74,FALSE)</f>
        <v>132.49339321455761</v>
      </c>
      <c r="AO36">
        <f>VLOOKUP(A36,'[1]Beregning samlet FPI'!$A$29:$CA$67,75,FALSE)</f>
        <v>131.62678996305903</v>
      </c>
      <c r="AP36">
        <f>VLOOKUP(A36,'[1]Beregning samlet FPI'!$A$29:$CA$67,76,FALSE)</f>
        <v>132.28175561207428</v>
      </c>
      <c r="AQ36">
        <f>VLOOKUP(A36,'[1]Beregning samlet FPI'!$A$29:$CA$67,77,FALSE)</f>
        <v>129.20461341201559</v>
      </c>
      <c r="AR36">
        <f>VLOOKUP(A36,'[1]Beregning samlet FPI'!$A$29:$CA$67,78,FALSE)</f>
        <v>130.48753500276149</v>
      </c>
      <c r="AS36">
        <f>VLOOKUP(A36,'[1]Beregning samlet FPI'!$A$29:$CA$67,79,FALSE)</f>
        <v>132.70560224120396</v>
      </c>
      <c r="AT36">
        <f>VLOOKUP(A36,'[1]Beregning samlet FPI'!$A$29:$CG$67,80,FALSE)</f>
        <v>134.9548238093102</v>
      </c>
      <c r="AU36">
        <f>VLOOKUP(A36,'[1]Beregning samlet FPI'!$A$29:$CG$67,81,FALSE)</f>
        <v>132.16323785948336</v>
      </c>
      <c r="AV36">
        <f>VLOOKUP(A36,'[1]Beregning samlet FPI'!$A$29:$CG$67,82,FALSE)</f>
        <v>132.77997110451128</v>
      </c>
      <c r="AW36">
        <f>VLOOKUP(A36,'[1]Beregning samlet FPI'!$A$29:$CG$67,83,FALSE)</f>
        <v>134.85562706353613</v>
      </c>
      <c r="AX36">
        <f>VLOOKUP(A36,'[1]Beregning samlet FPI'!$A$29:$CG$67,84,FALSE)</f>
        <v>132.53416145911382</v>
      </c>
      <c r="AY36">
        <f>VLOOKUP(A36,'[1]Beregning samlet FPI'!$A$29:$CG$67,85,FALSE)</f>
        <v>131.92510207408526</v>
      </c>
      <c r="AZ36">
        <f>VLOOKUP(A36,'[1]Beregning samlet FPI'!$A$29:$CV$67,89,FALSE)</f>
        <v>134.81402348399774</v>
      </c>
      <c r="BA36">
        <f>VLOOKUP(A36,'[1]Beregning samlet FPI'!$A$29:$CV$67,90,FALSE)</f>
        <v>134.39166233299269</v>
      </c>
      <c r="BB36">
        <f>VLOOKUP(A36,'[1]Beregning samlet FPI'!$A$29:$CV$67,91,FALSE)</f>
        <v>135.17262099587433</v>
      </c>
      <c r="BC36">
        <f>VLOOKUP(A36,'[1]Beregning samlet FPI'!$A$29:$CV$67,92,FALSE)</f>
        <v>134.9099495068134</v>
      </c>
      <c r="BD36">
        <f>VLOOKUP(A36,'[1]Beregning samlet FPI'!$A$29:$CV$67,93,FALSE)</f>
        <v>133.51502877047375</v>
      </c>
      <c r="BE36">
        <f>VLOOKUP(A36,'[1]Beregning samlet FPI'!$A$29:$CV$67,94,FALSE)</f>
        <v>134.24095633907521</v>
      </c>
      <c r="BF36">
        <f>VLOOKUP(A36,'[1]Beregning samlet FPI'!$A$29:$CV$67,95,FALSE)</f>
        <v>135.93050282615962</v>
      </c>
      <c r="BG36">
        <f>VLOOKUP(A36,'[1]Beregning samlet FPI'!$A$29:$CV$67,96,FALSE)</f>
        <v>136.47517269801889</v>
      </c>
      <c r="BH36">
        <f>VLOOKUP(A36,'[1]Beregning samlet FPI'!$A$29:$CV$67,97,FALSE)</f>
        <v>134.7380604611111</v>
      </c>
      <c r="BI36">
        <f>VLOOKUP(A36,'[1]Beregning samlet FPI'!$A$29:$CV$67,98,FALSE)</f>
        <v>135.6473268960417</v>
      </c>
      <c r="BJ36">
        <f>VLOOKUP(A36,'[1]Beregning samlet FPI'!$A$29:$CV$67,99,FALSE)</f>
        <v>135.82925074337035</v>
      </c>
      <c r="BK36">
        <f>VLOOKUP(A36,'[1]Beregning samlet FPI'!$A$29:$CV$67,100,FALSE)</f>
        <v>135.98027144109628</v>
      </c>
    </row>
    <row r="37" spans="1:63" x14ac:dyDescent="0.25">
      <c r="A37" s="1" t="s">
        <v>115</v>
      </c>
      <c r="B37" s="1" t="s">
        <v>116</v>
      </c>
      <c r="C37">
        <f>VLOOKUP(A37,'[1]Beregning samlet FPI'!$A$29:$CA$67,28,FALSE)</f>
        <v>112.1044826611043</v>
      </c>
      <c r="D37">
        <f>VLOOKUP(A37,'[1]Beregning samlet FPI'!$A$29:$CA$67,29,FALSE)</f>
        <v>112.8183373373281</v>
      </c>
      <c r="E37">
        <f>VLOOKUP(A37,'[1]Beregning samlet FPI'!$A$29:$CA$67,30,FALSE)</f>
        <v>117.18570494957288</v>
      </c>
      <c r="F37">
        <f>VLOOKUP(A37,'[1]Beregning samlet FPI'!$A$29:$CA$67,31,FALSE)</f>
        <v>116.0365775994652</v>
      </c>
      <c r="G37">
        <f>VLOOKUP(A37,'[1]Beregning samlet FPI'!$A$29:$CA$67,32,FALSE)</f>
        <v>117.4798557591637</v>
      </c>
      <c r="H37">
        <f>VLOOKUP(A37,'[1]Beregning samlet FPI'!$A$29:$CA$67,33,FALSE)</f>
        <v>114.86753858420244</v>
      </c>
      <c r="I37">
        <f>VLOOKUP(A37,'[1]Beregning samlet FPI'!$A$29:$CA$67,34,FALSE)</f>
        <v>122.03789519857634</v>
      </c>
      <c r="J37">
        <f>VLOOKUP(A37,'[1]Beregning samlet FPI'!$A$29:$CA$67,35,FALSE)</f>
        <v>121.79318727041719</v>
      </c>
      <c r="K37">
        <f>VLOOKUP(A37,'[1]Beregning samlet FPI'!$A$29:$CA$67,36,FALSE)</f>
        <v>122.82834545778525</v>
      </c>
      <c r="L37">
        <f>VLOOKUP(A37,'[1]Beregning samlet FPI'!$A$29:$CA$67,37,FALSE)</f>
        <v>123.00579773601299</v>
      </c>
      <c r="M37">
        <f>VLOOKUP(A37,'[1]Beregning samlet FPI'!$A$29:$CA$67,38,FALSE)</f>
        <v>122.10778342375936</v>
      </c>
      <c r="N37">
        <f>VLOOKUP(A37,'[1]Beregning samlet FPI'!$A$29:$CA$67,39,FALSE)</f>
        <v>127.29500650817387</v>
      </c>
      <c r="O37">
        <f>VLOOKUP(A37,'[1]Beregning samlet FPI'!$A$29:$CA$67,40,FALSE)</f>
        <v>128.00086495523919</v>
      </c>
      <c r="P37">
        <f>VLOOKUP(A37,'[1]Beregning samlet FPI'!$A$29:$CA$67,44,FALSE)</f>
        <v>130.84633169372651</v>
      </c>
      <c r="Q37">
        <f>VLOOKUP(A37,'[1]Beregning samlet FPI'!$A$29:$CA$67,45,FALSE)</f>
        <v>132.0354369460039</v>
      </c>
      <c r="R37">
        <f>VLOOKUP(A37,'[1]Beregning samlet FPI'!$A$29:$CA$67,46,FALSE)</f>
        <v>134.0613181824707</v>
      </c>
      <c r="S37">
        <f>VLOOKUP(A37,'[1]Beregning samlet FPI'!$A$29:$CA$67,47,FALSE)</f>
        <v>134.53432917483727</v>
      </c>
      <c r="T37">
        <f>VLOOKUP(A37,'[1]Beregning samlet FPI'!$A$29:$CA$67,48,FALSE)</f>
        <v>133.37642448466988</v>
      </c>
      <c r="U37">
        <f>VLOOKUP(A37,'[1]Beregning samlet FPI'!$A$29:$CA$67,49,FALSE)</f>
        <v>135.61040522593544</v>
      </c>
      <c r="V37">
        <f>VLOOKUP(A37,'[1]Beregning samlet FPI'!$A$29:$CA$67,50,FALSE)</f>
        <v>136.23224988578957</v>
      </c>
      <c r="W37">
        <f>VLOOKUP(A37,'[1]Beregning samlet FPI'!$A$29:$CA$67,51,FALSE)</f>
        <v>136.51926280995815</v>
      </c>
      <c r="X37">
        <f>VLOOKUP(A37,'[1]Beregning samlet FPI'!$A$29:$CA$67,52,FALSE)</f>
        <v>131.60481278510531</v>
      </c>
      <c r="Y37">
        <f>VLOOKUP(A37,'[1]Beregning samlet FPI'!$A$29:$CA$67,53,FALSE)</f>
        <v>131.84714633200264</v>
      </c>
      <c r="Z37">
        <f>VLOOKUP(A37,'[1]Beregning samlet FPI'!$A$29:$CA$67,54,FALSE)</f>
        <v>134.51553555662284</v>
      </c>
      <c r="AA37">
        <f>VLOOKUP(A37,'[1]Beregning samlet FPI'!$A$29:$CA$67,55,FALSE)</f>
        <v>133.27627130704326</v>
      </c>
      <c r="AB37">
        <f>VLOOKUP(A37,'[1]Beregning samlet FPI'!$A$29:$CA$67,59,FALSE)</f>
        <v>136.22514174518514</v>
      </c>
      <c r="AC37">
        <f>VLOOKUP(A37,'[1]Beregning samlet FPI'!$A$29:$CA$67,60,FALSE)</f>
        <v>135.62253311368156</v>
      </c>
      <c r="AD37">
        <f>VLOOKUP(A37,'[1]Beregning samlet FPI'!$A$29:$CA$67,61,FALSE)</f>
        <v>131.9812454038358</v>
      </c>
      <c r="AE37">
        <f>VLOOKUP(A37,'[1]Beregning samlet FPI'!$A$29:$CA$67,62,FALSE)</f>
        <v>135.91293305337598</v>
      </c>
      <c r="AF37">
        <f>VLOOKUP(A37,'[1]Beregning samlet FPI'!$A$29:$CA$67,63,FALSE)</f>
        <v>139.64822815854748</v>
      </c>
      <c r="AG37">
        <f>VLOOKUP(A37,'[1]Beregning samlet FPI'!$A$29:$CA$67,64,FALSE)</f>
        <v>137.92535401262697</v>
      </c>
      <c r="AH37">
        <f>VLOOKUP(A37,'[1]Beregning samlet FPI'!$A$29:$CA$67,65,FALSE)</f>
        <v>139.43569546337184</v>
      </c>
      <c r="AI37">
        <f>VLOOKUP(A37,'[1]Beregning samlet FPI'!$A$29:$CA$67,66,FALSE)</f>
        <v>137.41697006667394</v>
      </c>
      <c r="AJ37">
        <f>VLOOKUP(A37,'[1]Beregning samlet FPI'!$A$29:$CA$67,67,FALSE)</f>
        <v>135.88340290457759</v>
      </c>
      <c r="AK37">
        <f>VLOOKUP(A37,'[1]Beregning samlet FPI'!$A$29:$CA$67,68,FALSE)</f>
        <v>132.24289437771642</v>
      </c>
      <c r="AL37">
        <f>VLOOKUP(A37,'[1]Beregning samlet FPI'!$A$29:$CA$67,69,FALSE)</f>
        <v>139.50164278003433</v>
      </c>
      <c r="AM37">
        <f>VLOOKUP(A37,'[1]Beregning samlet FPI'!$A$29:$CA$67,70,FALSE)</f>
        <v>138.19206652571495</v>
      </c>
      <c r="AN37">
        <f>VLOOKUP(A37,'[1]Beregning samlet FPI'!$A$29:$CA$67,74,FALSE)</f>
        <v>137.27890329214802</v>
      </c>
      <c r="AO37">
        <f>VLOOKUP(A37,'[1]Beregning samlet FPI'!$A$29:$CA$67,75,FALSE)</f>
        <v>137.79222281142899</v>
      </c>
      <c r="AP37">
        <f>VLOOKUP(A37,'[1]Beregning samlet FPI'!$A$29:$CA$67,76,FALSE)</f>
        <v>136.28608179085072</v>
      </c>
      <c r="AQ37">
        <f>VLOOKUP(A37,'[1]Beregning samlet FPI'!$A$29:$CA$67,77,FALSE)</f>
        <v>130.31948502098237</v>
      </c>
      <c r="AR37">
        <f>VLOOKUP(A37,'[1]Beregning samlet FPI'!$A$29:$CA$67,78,FALSE)</f>
        <v>135.84993323008626</v>
      </c>
      <c r="AS37">
        <f>VLOOKUP(A37,'[1]Beregning samlet FPI'!$A$29:$CA$67,79,FALSE)</f>
        <v>132.64202697557002</v>
      </c>
      <c r="AT37">
        <f>VLOOKUP(A37,'[1]Beregning samlet FPI'!$A$29:$CG$67,80,FALSE)</f>
        <v>130.4168783820233</v>
      </c>
      <c r="AU37">
        <f>VLOOKUP(A37,'[1]Beregning samlet FPI'!$A$29:$CG$67,81,FALSE)</f>
        <v>127.28797644561597</v>
      </c>
      <c r="AV37">
        <f>VLOOKUP(A37,'[1]Beregning samlet FPI'!$A$29:$CG$67,82,FALSE)</f>
        <v>125.01914898517109</v>
      </c>
      <c r="AW37">
        <f>VLOOKUP(A37,'[1]Beregning samlet FPI'!$A$29:$CG$67,83,FALSE)</f>
        <v>125.61106506347498</v>
      </c>
      <c r="AX37">
        <f>VLOOKUP(A37,'[1]Beregning samlet FPI'!$A$29:$CG$67,84,FALSE)</f>
        <v>125.62292431545411</v>
      </c>
      <c r="AY37">
        <f>VLOOKUP(A37,'[1]Beregning samlet FPI'!$A$29:$CG$67,85,FALSE)</f>
        <v>125.70591629229199</v>
      </c>
      <c r="AZ37">
        <f>VLOOKUP(A37,'[1]Beregning samlet FPI'!$A$29:$CV$67,89,FALSE)</f>
        <v>129.4798300636846</v>
      </c>
      <c r="BA37">
        <f>VLOOKUP(A37,'[1]Beregning samlet FPI'!$A$29:$CV$67,90,FALSE)</f>
        <v>129.56740847841462</v>
      </c>
      <c r="BB37">
        <f>VLOOKUP(A37,'[1]Beregning samlet FPI'!$A$29:$CV$67,91,FALSE)</f>
        <v>129.79065932031722</v>
      </c>
      <c r="BC37">
        <f>VLOOKUP(A37,'[1]Beregning samlet FPI'!$A$29:$CV$67,92,FALSE)</f>
        <v>131.34694909163147</v>
      </c>
      <c r="BD37">
        <f>VLOOKUP(A37,'[1]Beregning samlet FPI'!$A$29:$CV$67,93,FALSE)</f>
        <v>132.82314373797215</v>
      </c>
      <c r="BE37">
        <f>VLOOKUP(A37,'[1]Beregning samlet FPI'!$A$29:$CV$67,94,FALSE)</f>
        <v>129.88493765286717</v>
      </c>
      <c r="BF37">
        <f>VLOOKUP(A37,'[1]Beregning samlet FPI'!$A$29:$CV$67,95,FALSE)</f>
        <v>128.14546592099688</v>
      </c>
      <c r="BG37">
        <f>VLOOKUP(A37,'[1]Beregning samlet FPI'!$A$29:$CV$67,96,FALSE)</f>
        <v>130.37859488538169</v>
      </c>
      <c r="BH37">
        <f>VLOOKUP(A37,'[1]Beregning samlet FPI'!$A$29:$CV$67,97,FALSE)</f>
        <v>132.03298728963435</v>
      </c>
      <c r="BI37">
        <f>VLOOKUP(A37,'[1]Beregning samlet FPI'!$A$29:$CV$67,98,FALSE)</f>
        <v>131.12772689555254</v>
      </c>
      <c r="BJ37">
        <f>VLOOKUP(A37,'[1]Beregning samlet FPI'!$A$29:$CV$67,99,FALSE)</f>
        <v>129.17331024558084</v>
      </c>
      <c r="BK37">
        <f>VLOOKUP(A37,'[1]Beregning samlet FPI'!$A$29:$CV$67,100,FALSE)</f>
        <v>129.80452307806866</v>
      </c>
    </row>
    <row r="38" spans="1:63" x14ac:dyDescent="0.25">
      <c r="A38" s="1" t="s">
        <v>117</v>
      </c>
      <c r="B38" s="1" t="s">
        <v>118</v>
      </c>
      <c r="C38">
        <f>VLOOKUP(A38,'[1]Beregning samlet FPI'!$A$29:$CA$67,28,FALSE)</f>
        <v>133.44974179587877</v>
      </c>
      <c r="D38">
        <f>VLOOKUP(A38,'[1]Beregning samlet FPI'!$A$29:$CA$67,29,FALSE)</f>
        <v>133.48525715051744</v>
      </c>
      <c r="E38">
        <f>VLOOKUP(A38,'[1]Beregning samlet FPI'!$A$29:$CA$67,30,FALSE)</f>
        <v>133.42967943402775</v>
      </c>
      <c r="F38">
        <f>VLOOKUP(A38,'[1]Beregning samlet FPI'!$A$29:$CA$67,31,FALSE)</f>
        <v>134.53936703963154</v>
      </c>
      <c r="G38">
        <f>VLOOKUP(A38,'[1]Beregning samlet FPI'!$A$29:$CA$67,32,FALSE)</f>
        <v>134.6418728721967</v>
      </c>
      <c r="H38">
        <f>VLOOKUP(A38,'[1]Beregning samlet FPI'!$A$29:$CA$67,33,FALSE)</f>
        <v>135.11278961198897</v>
      </c>
      <c r="I38">
        <f>VLOOKUP(A38,'[1]Beregning samlet FPI'!$A$29:$CA$67,34,FALSE)</f>
        <v>135.52134036535492</v>
      </c>
      <c r="J38">
        <f>VLOOKUP(A38,'[1]Beregning samlet FPI'!$A$29:$CA$67,35,FALSE)</f>
        <v>135.54391061273384</v>
      </c>
      <c r="K38">
        <f>VLOOKUP(A38,'[1]Beregning samlet FPI'!$A$29:$CA$67,36,FALSE)</f>
        <v>135.41045754480501</v>
      </c>
      <c r="L38">
        <f>VLOOKUP(A38,'[1]Beregning samlet FPI'!$A$29:$CA$67,37,FALSE)</f>
        <v>135.51711066196501</v>
      </c>
      <c r="M38">
        <f>VLOOKUP(A38,'[1]Beregning samlet FPI'!$A$29:$CA$67,38,FALSE)</f>
        <v>135.38982084804488</v>
      </c>
      <c r="N38">
        <f>VLOOKUP(A38,'[1]Beregning samlet FPI'!$A$29:$CA$67,39,FALSE)</f>
        <v>135.61555672572723</v>
      </c>
      <c r="O38">
        <f>VLOOKUP(A38,'[1]Beregning samlet FPI'!$A$29:$CA$67,40,FALSE)</f>
        <v>135.67070244649636</v>
      </c>
      <c r="P38">
        <f>VLOOKUP(A38,'[1]Beregning samlet FPI'!$A$29:$CA$67,44,FALSE)</f>
        <v>135.82274443025037</v>
      </c>
      <c r="Q38">
        <f>VLOOKUP(A38,'[1]Beregning samlet FPI'!$A$29:$CA$67,45,FALSE)</f>
        <v>136.30407736961678</v>
      </c>
      <c r="R38">
        <f>VLOOKUP(A38,'[1]Beregning samlet FPI'!$A$29:$CA$67,46,FALSE)</f>
        <v>136.37618409227701</v>
      </c>
      <c r="S38">
        <f>VLOOKUP(A38,'[1]Beregning samlet FPI'!$A$29:$CA$67,47,FALSE)</f>
        <v>138.30511187113828</v>
      </c>
      <c r="T38">
        <f>VLOOKUP(A38,'[1]Beregning samlet FPI'!$A$29:$CA$67,48,FALSE)</f>
        <v>138.96384353740794</v>
      </c>
      <c r="U38">
        <f>VLOOKUP(A38,'[1]Beregning samlet FPI'!$A$29:$CA$67,49,FALSE)</f>
        <v>138.72497020207047</v>
      </c>
      <c r="V38">
        <f>VLOOKUP(A38,'[1]Beregning samlet FPI'!$A$29:$CA$67,50,FALSE)</f>
        <v>138.7945253180267</v>
      </c>
      <c r="W38">
        <f>VLOOKUP(A38,'[1]Beregning samlet FPI'!$A$29:$CA$67,51,FALSE)</f>
        <v>138.94879224435971</v>
      </c>
      <c r="X38">
        <f>VLOOKUP(A38,'[1]Beregning samlet FPI'!$A$29:$CA$67,52,FALSE)</f>
        <v>142.39167025622817</v>
      </c>
      <c r="Y38">
        <f>VLOOKUP(A38,'[1]Beregning samlet FPI'!$A$29:$CA$67,53,FALSE)</f>
        <v>142.78602983363959</v>
      </c>
      <c r="Z38">
        <f>VLOOKUP(A38,'[1]Beregning samlet FPI'!$A$29:$CA$67,54,FALSE)</f>
        <v>142.79298158437967</v>
      </c>
      <c r="AA38">
        <f>VLOOKUP(A38,'[1]Beregning samlet FPI'!$A$29:$CA$67,55,FALSE)</f>
        <v>142.99933090795008</v>
      </c>
      <c r="AB38">
        <f>VLOOKUP(A38,'[1]Beregning samlet FPI'!$A$29:$CA$67,59,FALSE)</f>
        <v>143.38017570666517</v>
      </c>
      <c r="AC38">
        <f>VLOOKUP(A38,'[1]Beregning samlet FPI'!$A$29:$CA$67,60,FALSE)</f>
        <v>144.9706456194854</v>
      </c>
      <c r="AD38">
        <f>VLOOKUP(A38,'[1]Beregning samlet FPI'!$A$29:$CA$67,61,FALSE)</f>
        <v>145.45617668473298</v>
      </c>
      <c r="AE38">
        <f>VLOOKUP(A38,'[1]Beregning samlet FPI'!$A$29:$CA$67,62,FALSE)</f>
        <v>145.76013757820431</v>
      </c>
      <c r="AF38">
        <f>VLOOKUP(A38,'[1]Beregning samlet FPI'!$A$29:$CA$67,63,FALSE)</f>
        <v>145.77333755023898</v>
      </c>
      <c r="AG38">
        <f>VLOOKUP(A38,'[1]Beregning samlet FPI'!$A$29:$CA$67,64,FALSE)</f>
        <v>145.83768011354618</v>
      </c>
      <c r="AH38">
        <f>VLOOKUP(A38,'[1]Beregning samlet FPI'!$A$29:$CA$67,65,FALSE)</f>
        <v>146.01257608813901</v>
      </c>
      <c r="AI38">
        <f>VLOOKUP(A38,'[1]Beregning samlet FPI'!$A$29:$CA$67,66,FALSE)</f>
        <v>146.23853165945457</v>
      </c>
      <c r="AJ38">
        <f>VLOOKUP(A38,'[1]Beregning samlet FPI'!$A$29:$CA$67,67,FALSE)</f>
        <v>145.92933371522886</v>
      </c>
      <c r="AK38">
        <f>VLOOKUP(A38,'[1]Beregning samlet FPI'!$A$29:$CA$67,68,FALSE)</f>
        <v>146.01505308993671</v>
      </c>
      <c r="AL38">
        <f>VLOOKUP(A38,'[1]Beregning samlet FPI'!$A$29:$CA$67,69,FALSE)</f>
        <v>145.83231910808189</v>
      </c>
      <c r="AM38">
        <f>VLOOKUP(A38,'[1]Beregning samlet FPI'!$A$29:$CA$67,70,FALSE)</f>
        <v>145.93220666897901</v>
      </c>
      <c r="AN38">
        <f>VLOOKUP(A38,'[1]Beregning samlet FPI'!$A$29:$CA$67,74,FALSE)</f>
        <v>147.20614317641216</v>
      </c>
      <c r="AO38">
        <f>VLOOKUP(A38,'[1]Beregning samlet FPI'!$A$29:$CA$67,75,FALSE)</f>
        <v>147.27589948723781</v>
      </c>
      <c r="AP38">
        <f>VLOOKUP(A38,'[1]Beregning samlet FPI'!$A$29:$CA$67,76,FALSE)</f>
        <v>147.35059573797878</v>
      </c>
      <c r="AQ38">
        <f>VLOOKUP(A38,'[1]Beregning samlet FPI'!$A$29:$CA$67,77,FALSE)</f>
        <v>147.35818678432133</v>
      </c>
      <c r="AR38">
        <f>VLOOKUP(A38,'[1]Beregning samlet FPI'!$A$29:$CA$67,78,FALSE)</f>
        <v>148.83959379327177</v>
      </c>
      <c r="AS38">
        <f>VLOOKUP(A38,'[1]Beregning samlet FPI'!$A$29:$CA$67,79,FALSE)</f>
        <v>148.90292414447998</v>
      </c>
      <c r="AT38">
        <f>VLOOKUP(A38,'[1]Beregning samlet FPI'!$A$29:$CG$67,80,FALSE)</f>
        <v>148.91076103473088</v>
      </c>
      <c r="AU38">
        <f>VLOOKUP(A38,'[1]Beregning samlet FPI'!$A$29:$CG$67,81,FALSE)</f>
        <v>148.7648269273887</v>
      </c>
      <c r="AV38">
        <f>VLOOKUP(A38,'[1]Beregning samlet FPI'!$A$29:$CG$67,82,FALSE)</f>
        <v>148.97474827152053</v>
      </c>
      <c r="AW38">
        <f>VLOOKUP(A38,'[1]Beregning samlet FPI'!$A$29:$CG$67,83,FALSE)</f>
        <v>149.12116001747214</v>
      </c>
      <c r="AX38">
        <f>VLOOKUP(A38,'[1]Beregning samlet FPI'!$A$29:$CG$67,84,FALSE)</f>
        <v>149.25571963988901</v>
      </c>
      <c r="AY38">
        <f>VLOOKUP(A38,'[1]Beregning samlet FPI'!$A$29:$CG$67,85,FALSE)</f>
        <v>149.34166972933286</v>
      </c>
      <c r="AZ38">
        <f>VLOOKUP(A38,'[1]Beregning samlet FPI'!$A$29:$CV$67,89,FALSE)</f>
        <v>149.64137400276363</v>
      </c>
      <c r="BA38">
        <f>VLOOKUP(A38,'[1]Beregning samlet FPI'!$A$29:$CV$67,90,FALSE)</f>
        <v>149.70889094705063</v>
      </c>
      <c r="BB38">
        <f>VLOOKUP(A38,'[1]Beregning samlet FPI'!$A$29:$CV$67,91,FALSE)</f>
        <v>149.73217375786712</v>
      </c>
      <c r="BC38">
        <f>VLOOKUP(A38,'[1]Beregning samlet FPI'!$A$29:$CV$67,92,FALSE)</f>
        <v>149.73530840406912</v>
      </c>
      <c r="BD38">
        <f>VLOOKUP(A38,'[1]Beregning samlet FPI'!$A$29:$CV$67,93,FALSE)</f>
        <v>149.70870053046153</v>
      </c>
      <c r="BE38">
        <f>VLOOKUP(A38,'[1]Beregning samlet FPI'!$A$29:$CV$67,94,FALSE)</f>
        <v>151.13198254257034</v>
      </c>
      <c r="BF38">
        <f>VLOOKUP(A38,'[1]Beregning samlet FPI'!$A$29:$CV$67,95,FALSE)</f>
        <v>151.13765657611819</v>
      </c>
      <c r="BG38">
        <f>VLOOKUP(A38,'[1]Beregning samlet FPI'!$A$29:$CV$67,96,FALSE)</f>
        <v>151.12438758760163</v>
      </c>
      <c r="BH38">
        <f>VLOOKUP(A38,'[1]Beregning samlet FPI'!$A$29:$CV$67,97,FALSE)</f>
        <v>151.10399908738611</v>
      </c>
      <c r="BI38">
        <f>VLOOKUP(A38,'[1]Beregning samlet FPI'!$A$29:$CV$67,98,FALSE)</f>
        <v>151.0156190448532</v>
      </c>
      <c r="BJ38">
        <f>VLOOKUP(A38,'[1]Beregning samlet FPI'!$A$29:$CV$67,99,FALSE)</f>
        <v>150.99493439498738</v>
      </c>
      <c r="BK38">
        <f>VLOOKUP(A38,'[1]Beregning samlet FPI'!$A$29:$CV$67,100,FALSE)</f>
        <v>150.99701573322679</v>
      </c>
    </row>
    <row r="39" spans="1:63" x14ac:dyDescent="0.25">
      <c r="A39" s="1" t="s">
        <v>119</v>
      </c>
      <c r="B39" s="1" t="s">
        <v>120</v>
      </c>
      <c r="C39">
        <f>VLOOKUP(A39,'[1]Beregning samlet FPI'!$A$29:$CA$67,28,FALSE)</f>
        <v>126.978407373233</v>
      </c>
      <c r="D39">
        <f>VLOOKUP(A39,'[1]Beregning samlet FPI'!$A$29:$CA$67,29,FALSE)</f>
        <v>127.01954990919499</v>
      </c>
      <c r="E39">
        <f>VLOOKUP(A39,'[1]Beregning samlet FPI'!$A$29:$CA$67,30,FALSE)</f>
        <v>126.95262725311301</v>
      </c>
      <c r="F39">
        <f>VLOOKUP(A39,'[1]Beregning samlet FPI'!$A$29:$CA$67,31,FALSE)</f>
        <v>128.20376606628099</v>
      </c>
      <c r="G39">
        <f>VLOOKUP(A39,'[1]Beregning samlet FPI'!$A$29:$CA$67,32,FALSE)</f>
        <v>128.30224823826399</v>
      </c>
      <c r="H39">
        <f>VLOOKUP(A39,'[1]Beregning samlet FPI'!$A$29:$CA$67,33,FALSE)</f>
        <v>128.681554103964</v>
      </c>
      <c r="I39">
        <f>VLOOKUP(A39,'[1]Beregning samlet FPI'!$A$29:$CA$67,34,FALSE)</f>
        <v>129.088489073809</v>
      </c>
      <c r="J39">
        <f>VLOOKUP(A39,'[1]Beregning samlet FPI'!$A$29:$CA$67,35,FALSE)</f>
        <v>129.11676268095698</v>
      </c>
      <c r="K39">
        <f>VLOOKUP(A39,'[1]Beregning samlet FPI'!$A$29:$CA$67,36,FALSE)</f>
        <v>128.96147971972599</v>
      </c>
      <c r="L39">
        <f>VLOOKUP(A39,'[1]Beregning samlet FPI'!$A$29:$CA$67,37,FALSE)</f>
        <v>129.08489676198897</v>
      </c>
      <c r="M39">
        <f>VLOOKUP(A39,'[1]Beregning samlet FPI'!$A$29:$CA$67,38,FALSE)</f>
        <v>128.93736896804</v>
      </c>
      <c r="N39">
        <f>VLOOKUP(A39,'[1]Beregning samlet FPI'!$A$29:$CA$67,39,FALSE)</f>
        <v>129.19909001537297</v>
      </c>
      <c r="O39">
        <f>VLOOKUP(A39,'[1]Beregning samlet FPI'!$A$29:$CA$67,40,FALSE)</f>
        <v>129.26263167209498</v>
      </c>
      <c r="P39">
        <f>VLOOKUP(A39,'[1]Beregning samlet FPI'!$A$29:$CA$67,44,FALSE)</f>
        <v>129.31537082581721</v>
      </c>
      <c r="Q39">
        <f>VLOOKUP(A39,'[1]Beregning samlet FPI'!$A$29:$CA$67,45,FALSE)</f>
        <v>129.83558828698153</v>
      </c>
      <c r="R39">
        <f>VLOOKUP(A39,'[1]Beregning samlet FPI'!$A$29:$CA$67,46,FALSE)</f>
        <v>129.83760478403562</v>
      </c>
      <c r="S39">
        <f>VLOOKUP(A39,'[1]Beregning samlet FPI'!$A$29:$CA$67,47,FALSE)</f>
        <v>131.44065531071712</v>
      </c>
      <c r="T39">
        <f>VLOOKUP(A39,'[1]Beregning samlet FPI'!$A$29:$CA$67,48,FALSE)</f>
        <v>132.14993229696506</v>
      </c>
      <c r="U39">
        <f>VLOOKUP(A39,'[1]Beregning samlet FPI'!$A$29:$CA$67,49,FALSE)</f>
        <v>131.9556893403514</v>
      </c>
      <c r="V39">
        <f>VLOOKUP(A39,'[1]Beregning samlet FPI'!$A$29:$CA$67,50,FALSE)</f>
        <v>131.97409633910149</v>
      </c>
      <c r="W39">
        <f>VLOOKUP(A39,'[1]Beregning samlet FPI'!$A$29:$CA$67,51,FALSE)</f>
        <v>132.08293547496942</v>
      </c>
      <c r="X39">
        <f>VLOOKUP(A39,'[1]Beregning samlet FPI'!$A$29:$CA$67,52,FALSE)</f>
        <v>135.55990637300127</v>
      </c>
      <c r="Y39">
        <f>VLOOKUP(A39,'[1]Beregning samlet FPI'!$A$29:$CA$67,53,FALSE)</f>
        <v>135.93973168990655</v>
      </c>
      <c r="Z39">
        <f>VLOOKUP(A39,'[1]Beregning samlet FPI'!$A$29:$CA$67,54,FALSE)</f>
        <v>135.92805927426656</v>
      </c>
      <c r="AA39">
        <f>VLOOKUP(A39,'[1]Beregning samlet FPI'!$A$29:$CA$67,55,FALSE)</f>
        <v>135.97994529461974</v>
      </c>
      <c r="AB39">
        <f>VLOOKUP(A39,'[1]Beregning samlet FPI'!$A$29:$CA$67,59,FALSE)</f>
        <v>136.36460536386915</v>
      </c>
      <c r="AC39">
        <f>VLOOKUP(A39,'[1]Beregning samlet FPI'!$A$29:$CA$67,60,FALSE)</f>
        <v>137.96984861807215</v>
      </c>
      <c r="AD39">
        <f>VLOOKUP(A39,'[1]Beregning samlet FPI'!$A$29:$CA$67,61,FALSE)</f>
        <v>138.13500985962699</v>
      </c>
      <c r="AE39">
        <f>VLOOKUP(A39,'[1]Beregning samlet FPI'!$A$29:$CA$67,62,FALSE)</f>
        <v>138.4650195888625</v>
      </c>
      <c r="AF39">
        <f>VLOOKUP(A39,'[1]Beregning samlet FPI'!$A$29:$CA$67,63,FALSE)</f>
        <v>138.47562602459547</v>
      </c>
      <c r="AG39">
        <f>VLOOKUP(A39,'[1]Beregning samlet FPI'!$A$29:$CA$67,64,FALSE)</f>
        <v>138.51705911392676</v>
      </c>
      <c r="AH39">
        <f>VLOOKUP(A39,'[1]Beregning samlet FPI'!$A$29:$CA$67,65,FALSE)</f>
        <v>138.69910906468718</v>
      </c>
      <c r="AI39">
        <f>VLOOKUP(A39,'[1]Beregning samlet FPI'!$A$29:$CA$67,66,FALSE)</f>
        <v>138.95439781398329</v>
      </c>
      <c r="AJ39">
        <f>VLOOKUP(A39,'[1]Beregning samlet FPI'!$A$29:$CA$67,67,FALSE)</f>
        <v>138.62011831446557</v>
      </c>
      <c r="AK39">
        <f>VLOOKUP(A39,'[1]Beregning samlet FPI'!$A$29:$CA$67,68,FALSE)</f>
        <v>138.73043884408307</v>
      </c>
      <c r="AL39">
        <f>VLOOKUP(A39,'[1]Beregning samlet FPI'!$A$29:$CA$67,69,FALSE)</f>
        <v>138.51802457153835</v>
      </c>
      <c r="AM39">
        <f>VLOOKUP(A39,'[1]Beregning samlet FPI'!$A$29:$CA$67,70,FALSE)</f>
        <v>138.60102673014617</v>
      </c>
      <c r="AN39">
        <f>VLOOKUP(A39,'[1]Beregning samlet FPI'!$A$29:$CA$67,74,FALSE)</f>
        <v>139.89694633007304</v>
      </c>
      <c r="AO39">
        <f>VLOOKUP(A39,'[1]Beregning samlet FPI'!$A$29:$CA$67,75,FALSE)</f>
        <v>139.94727236287875</v>
      </c>
      <c r="AP39">
        <f>VLOOKUP(A39,'[1]Beregning samlet FPI'!$A$29:$CA$67,76,FALSE)</f>
        <v>139.93930280384177</v>
      </c>
      <c r="AQ39">
        <f>VLOOKUP(A39,'[1]Beregning samlet FPI'!$A$29:$CA$67,77,FALSE)</f>
        <v>139.94842275140061</v>
      </c>
      <c r="AR39">
        <f>VLOOKUP(A39,'[1]Beregning samlet FPI'!$A$29:$CA$67,78,FALSE)</f>
        <v>141.55740049040287</v>
      </c>
      <c r="AS39">
        <f>VLOOKUP(A39,'[1]Beregning samlet FPI'!$A$29:$CA$67,79,FALSE)</f>
        <v>141.61716525312889</v>
      </c>
      <c r="AT39">
        <f>VLOOKUP(A39,'[1]Beregning samlet FPI'!$A$29:$CG$67,80,FALSE)</f>
        <v>141.60160035782712</v>
      </c>
      <c r="AU39">
        <f>VLOOKUP(A39,'[1]Beregning samlet FPI'!$A$29:$CG$67,81,FALSE)</f>
        <v>141.43206358193081</v>
      </c>
      <c r="AV39">
        <f>VLOOKUP(A39,'[1]Beregning samlet FPI'!$A$29:$CG$67,82,FALSE)</f>
        <v>141.401917858617</v>
      </c>
      <c r="AW39">
        <f>VLOOKUP(A39,'[1]Beregning samlet FPI'!$A$29:$CG$67,83,FALSE)</f>
        <v>141.57180113708012</v>
      </c>
      <c r="AX39">
        <f>VLOOKUP(A39,'[1]Beregning samlet FPI'!$A$29:$CG$67,84,FALSE)</f>
        <v>141.70118519553273</v>
      </c>
      <c r="AY39">
        <f>VLOOKUP(A39,'[1]Beregning samlet FPI'!$A$29:$CG$67,85,FALSE)</f>
        <v>141.75324374117255</v>
      </c>
      <c r="AZ39">
        <f>VLOOKUP(A39,'[1]Beregning samlet FPI'!$A$29:$CV$67,89,FALSE)</f>
        <v>141.95070600970402</v>
      </c>
      <c r="BA39">
        <f>VLOOKUP(A39,'[1]Beregning samlet FPI'!$A$29:$CV$67,90,FALSE)</f>
        <v>141.92741595175733</v>
      </c>
      <c r="BB39">
        <f>VLOOKUP(A39,'[1]Beregning samlet FPI'!$A$29:$CV$67,91,FALSE)</f>
        <v>141.92677806216051</v>
      </c>
      <c r="BC39">
        <f>VLOOKUP(A39,'[1]Beregning samlet FPI'!$A$29:$CV$67,92,FALSE)</f>
        <v>141.92969817898157</v>
      </c>
      <c r="BD39">
        <f>VLOOKUP(A39,'[1]Beregning samlet FPI'!$A$29:$CV$67,93,FALSE)</f>
        <v>142.00213408653329</v>
      </c>
      <c r="BE39">
        <f>VLOOKUP(A39,'[1]Beregning samlet FPI'!$A$29:$CV$67,94,FALSE)</f>
        <v>143.54428180051789</v>
      </c>
      <c r="BF39">
        <f>VLOOKUP(A39,'[1]Beregning samlet FPI'!$A$29:$CV$67,95,FALSE)</f>
        <v>143.54636557320089</v>
      </c>
      <c r="BG39">
        <f>VLOOKUP(A39,'[1]Beregning samlet FPI'!$A$29:$CV$67,96,FALSE)</f>
        <v>143.54326117716298</v>
      </c>
      <c r="BH39">
        <f>VLOOKUP(A39,'[1]Beregning samlet FPI'!$A$29:$CV$67,97,FALSE)</f>
        <v>143.46546727007794</v>
      </c>
      <c r="BI39">
        <f>VLOOKUP(A39,'[1]Beregning samlet FPI'!$A$29:$CV$67,98,FALSE)</f>
        <v>143.35312215780309</v>
      </c>
      <c r="BJ39">
        <f>VLOOKUP(A39,'[1]Beregning samlet FPI'!$A$29:$CV$67,99,FALSE)</f>
        <v>143.34861174353256</v>
      </c>
      <c r="BK39">
        <f>VLOOKUP(A39,'[1]Beregning samlet FPI'!$A$29:$CV$67,100,FALSE)</f>
        <v>143.33744309867217</v>
      </c>
    </row>
    <row r="40" spans="1:63" x14ac:dyDescent="0.25">
      <c r="A40" s="1" t="s">
        <v>121</v>
      </c>
      <c r="B40" s="1" t="s">
        <v>122</v>
      </c>
      <c r="C40">
        <f>VLOOKUP(A40,'[1]Beregning samlet FPI'!$A$29:$CA$67,28,FALSE)</f>
        <v>159.77004017295008</v>
      </c>
      <c r="D40">
        <f>VLOOKUP(A40,'[1]Beregning samlet FPI'!$A$29:$CA$67,29,FALSE)</f>
        <v>159.77004017295008</v>
      </c>
      <c r="E40">
        <f>VLOOKUP(A40,'[1]Beregning samlet FPI'!$A$29:$CA$67,30,FALSE)</f>
        <v>159.78472958834388</v>
      </c>
      <c r="F40">
        <f>VLOOKUP(A40,'[1]Beregning samlet FPI'!$A$29:$CA$67,31,FALSE)</f>
        <v>159.9835871552819</v>
      </c>
      <c r="G40">
        <f>VLOOKUP(A40,'[1]Beregning samlet FPI'!$A$29:$CA$67,32,FALSE)</f>
        <v>160.10083064830894</v>
      </c>
      <c r="H40">
        <f>VLOOKUP(A40,'[1]Beregning samlet FPI'!$A$29:$CA$67,33,FALSE)</f>
        <v>161.06252333587437</v>
      </c>
      <c r="I40">
        <f>VLOOKUP(A40,'[1]Beregning samlet FPI'!$A$29:$CA$67,34,FALSE)</f>
        <v>161.44637998535944</v>
      </c>
      <c r="J40">
        <f>VLOOKUP(A40,'[1]Beregning samlet FPI'!$A$29:$CA$67,35,FALSE)</f>
        <v>161.43407279012638</v>
      </c>
      <c r="K40">
        <f>VLOOKUP(A40,'[1]Beregning samlet FPI'!$A$29:$CA$67,36,FALSE)</f>
        <v>161.43803647271358</v>
      </c>
      <c r="L40">
        <f>VLOOKUP(A40,'[1]Beregning samlet FPI'!$A$29:$CA$67,37,FALSE)</f>
        <v>161.43881508984887</v>
      </c>
      <c r="M40">
        <f>VLOOKUP(A40,'[1]Beregning samlet FPI'!$A$29:$CA$67,38,FALSE)</f>
        <v>161.43921846209574</v>
      </c>
      <c r="N40">
        <f>VLOOKUP(A40,'[1]Beregning samlet FPI'!$A$29:$CA$67,39,FALSE)</f>
        <v>161.43795282466672</v>
      </c>
      <c r="O40">
        <f>VLOOKUP(A40,'[1]Beregning samlet FPI'!$A$29:$CA$67,40,FALSE)</f>
        <v>161.43992887181818</v>
      </c>
      <c r="P40">
        <f>VLOOKUP(A40,'[1]Beregning samlet FPI'!$A$29:$CA$67,44,FALSE)</f>
        <v>162.24452802293342</v>
      </c>
      <c r="Q40">
        <f>VLOOKUP(A40,'[1]Beregning samlet FPI'!$A$29:$CA$67,45,FALSE)</f>
        <v>162.40011324891984</v>
      </c>
      <c r="R40">
        <f>VLOOKUP(A40,'[1]Beregning samlet FPI'!$A$29:$CA$67,46,FALSE)</f>
        <v>162.93738101316296</v>
      </c>
      <c r="S40">
        <f>VLOOKUP(A40,'[1]Beregning samlet FPI'!$A$29:$CA$67,47,FALSE)</f>
        <v>166.82211556717189</v>
      </c>
      <c r="T40">
        <f>VLOOKUP(A40,'[1]Beregning samlet FPI'!$A$29:$CA$67,48,FALSE)</f>
        <v>167.05312173304054</v>
      </c>
      <c r="U40">
        <f>VLOOKUP(A40,'[1]Beregning samlet FPI'!$A$29:$CA$67,49,FALSE)</f>
        <v>166.5431066746396</v>
      </c>
      <c r="V40">
        <f>VLOOKUP(A40,'[1]Beregning samlet FPI'!$A$29:$CA$67,50,FALSE)</f>
        <v>166.94991278815453</v>
      </c>
      <c r="W40">
        <f>VLOOKUP(A40,'[1]Beregning samlet FPI'!$A$29:$CA$67,51,FALSE)</f>
        <v>167.39170474259288</v>
      </c>
      <c r="X40">
        <f>VLOOKUP(A40,'[1]Beregning samlet FPI'!$A$29:$CA$67,52,FALSE)</f>
        <v>170.15676942014656</v>
      </c>
      <c r="Y40">
        <f>VLOOKUP(A40,'[1]Beregning samlet FPI'!$A$29:$CA$67,53,FALSE)</f>
        <v>170.5983276116645</v>
      </c>
      <c r="Z40">
        <f>VLOOKUP(A40,'[1]Beregning samlet FPI'!$A$29:$CA$67,54,FALSE)</f>
        <v>170.73046560115023</v>
      </c>
      <c r="AA40">
        <f>VLOOKUP(A40,'[1]Beregning samlet FPI'!$A$29:$CA$67,55,FALSE)</f>
        <v>171.9557670907021</v>
      </c>
      <c r="AB40">
        <f>VLOOKUP(A40,'[1]Beregning samlet FPI'!$A$29:$CA$67,59,FALSE)</f>
        <v>172.20606271780656</v>
      </c>
      <c r="AC40">
        <f>VLOOKUP(A40,'[1]Beregning samlet FPI'!$A$29:$CA$67,60,FALSE)</f>
        <v>173.2620384351128</v>
      </c>
      <c r="AD40">
        <f>VLOOKUP(A40,'[1]Beregning samlet FPI'!$A$29:$CA$67,61,FALSE)</f>
        <v>176.58164010107342</v>
      </c>
      <c r="AE40">
        <f>VLOOKUP(A40,'[1]Beregning samlet FPI'!$A$29:$CA$67,62,FALSE)</f>
        <v>176.56918108091918</v>
      </c>
      <c r="AF40">
        <f>VLOOKUP(A40,'[1]Beregning samlet FPI'!$A$29:$CA$67,63,FALSE)</f>
        <v>176.60300337530148</v>
      </c>
      <c r="AG40">
        <f>VLOOKUP(A40,'[1]Beregning samlet FPI'!$A$29:$CA$67,64,FALSE)</f>
        <v>176.86259233086815</v>
      </c>
      <c r="AH40">
        <f>VLOOKUP(A40,'[1]Beregning samlet FPI'!$A$29:$CA$67,65,FALSE)</f>
        <v>176.92769992199149</v>
      </c>
      <c r="AI40">
        <f>VLOOKUP(A40,'[1]Beregning samlet FPI'!$A$29:$CA$67,66,FALSE)</f>
        <v>176.82646517214008</v>
      </c>
      <c r="AJ40">
        <f>VLOOKUP(A40,'[1]Beregning samlet FPI'!$A$29:$CA$67,67,FALSE)</f>
        <v>176.82607449702533</v>
      </c>
      <c r="AK40">
        <f>VLOOKUP(A40,'[1]Beregning samlet FPI'!$A$29:$CA$67,68,FALSE)</f>
        <v>176.66337011796585</v>
      </c>
      <c r="AL40">
        <f>VLOOKUP(A40,'[1]Beregning samlet FPI'!$A$29:$CA$67,69,FALSE)</f>
        <v>176.80020758242594</v>
      </c>
      <c r="AM40">
        <f>VLOOKUP(A40,'[1]Beregning samlet FPI'!$A$29:$CA$67,70,FALSE)</f>
        <v>177.03086607762086</v>
      </c>
      <c r="AN40">
        <f>VLOOKUP(A40,'[1]Beregning samlet FPI'!$A$29:$CA$67,74,FALSE)</f>
        <v>177.77186740568035</v>
      </c>
      <c r="AO40">
        <f>VLOOKUP(A40,'[1]Beregning samlet FPI'!$A$29:$CA$67,75,FALSE)</f>
        <v>178.0054866772353</v>
      </c>
      <c r="AP40">
        <f>VLOOKUP(A40,'[1]Beregning samlet FPI'!$A$29:$CA$67,76,FALSE)</f>
        <v>178.83438692453808</v>
      </c>
      <c r="AQ40">
        <f>VLOOKUP(A40,'[1]Beregning samlet FPI'!$A$29:$CA$67,77,FALSE)</f>
        <v>178.82572398468702</v>
      </c>
      <c r="AR40">
        <f>VLOOKUP(A40,'[1]Beregning samlet FPI'!$A$29:$CA$67,78,FALSE)</f>
        <v>178.73305557274918</v>
      </c>
      <c r="AS40">
        <f>VLOOKUP(A40,'[1]Beregning samlet FPI'!$A$29:$CA$67,79,FALSE)</f>
        <v>178.8134750574672</v>
      </c>
      <c r="AT40">
        <f>VLOOKUP(A40,'[1]Beregning samlet FPI'!$A$29:$CG$67,80,FALSE)</f>
        <v>179.03823781465096</v>
      </c>
      <c r="AU40">
        <f>VLOOKUP(A40,'[1]Beregning samlet FPI'!$A$29:$CG$67,81,FALSE)</f>
        <v>179.15061208084848</v>
      </c>
      <c r="AV40">
        <f>VLOOKUP(A40,'[1]Beregning samlet FPI'!$A$29:$CG$67,82,FALSE)</f>
        <v>181.55259119813496</v>
      </c>
      <c r="AW40">
        <f>VLOOKUP(A40,'[1]Beregning samlet FPI'!$A$29:$CG$67,83,FALSE)</f>
        <v>181.44179873134939</v>
      </c>
      <c r="AX40">
        <f>VLOOKUP(A40,'[1]Beregning samlet FPI'!$A$29:$CG$67,84,FALSE)</f>
        <v>181.59021137313039</v>
      </c>
      <c r="AY40">
        <f>VLOOKUP(A40,'[1]Beregning samlet FPI'!$A$29:$CG$67,85,FALSE)</f>
        <v>181.9711589850929</v>
      </c>
      <c r="AZ40">
        <f>VLOOKUP(A40,'[1]Beregning samlet FPI'!$A$29:$CV$67,89,FALSE)</f>
        <v>182.99561278075612</v>
      </c>
      <c r="BA40">
        <f>VLOOKUP(A40,'[1]Beregning samlet FPI'!$A$29:$CV$67,90,FALSE)</f>
        <v>183.73989937182972</v>
      </c>
      <c r="BB40">
        <f>VLOOKUP(A40,'[1]Beregning samlet FPI'!$A$29:$CV$67,91,FALSE)</f>
        <v>183.94054393976464</v>
      </c>
      <c r="BC40">
        <f>VLOOKUP(A40,'[1]Beregning samlet FPI'!$A$29:$CV$67,92,FALSE)</f>
        <v>183.94478208097206</v>
      </c>
      <c r="BD40">
        <f>VLOOKUP(A40,'[1]Beregning samlet FPI'!$A$29:$CV$67,93,FALSE)</f>
        <v>183.17218621436012</v>
      </c>
      <c r="BE40">
        <f>VLOOKUP(A40,'[1]Beregning samlet FPI'!$A$29:$CV$67,94,FALSE)</f>
        <v>183.45789188397544</v>
      </c>
      <c r="BF40">
        <f>VLOOKUP(A40,'[1]Beregning samlet FPI'!$A$29:$CV$67,95,FALSE)</f>
        <v>183.48982327897593</v>
      </c>
      <c r="BG40">
        <f>VLOOKUP(A40,'[1]Beregning samlet FPI'!$A$29:$CV$67,96,FALSE)</f>
        <v>183.40175019607946</v>
      </c>
      <c r="BH40">
        <f>VLOOKUP(A40,'[1]Beregning samlet FPI'!$A$29:$CV$67,97,FALSE)</f>
        <v>183.81969593690681</v>
      </c>
      <c r="BI40">
        <f>VLOOKUP(A40,'[1]Beregning samlet FPI'!$A$29:$CV$67,98,FALSE)</f>
        <v>183.92760555617656</v>
      </c>
      <c r="BJ40">
        <f>VLOOKUP(A40,'[1]Beregning samlet FPI'!$A$29:$CV$67,99,FALSE)</f>
        <v>183.7878186631423</v>
      </c>
      <c r="BK40">
        <f>VLOOKUP(A40,'[1]Beregning samlet FPI'!$A$29:$CV$67,100,FALSE)</f>
        <v>183.88994369238728</v>
      </c>
    </row>
    <row r="44" spans="1:63" x14ac:dyDescent="0.25">
      <c r="AZ44" s="3"/>
      <c r="BA44" s="3"/>
      <c r="BB44" s="3"/>
      <c r="BC44" s="3"/>
      <c r="BD4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U11:U39"/>
  <sheetViews>
    <sheetView tabSelected="1" topLeftCell="A1341" workbookViewId="0">
      <selection activeCell="I1365" sqref="I1365"/>
    </sheetView>
  </sheetViews>
  <sheetFormatPr defaultRowHeight="15" x14ac:dyDescent="0.25"/>
  <sheetData>
    <row r="11" spans="21:21" x14ac:dyDescent="0.25">
      <c r="U11">
        <v>1</v>
      </c>
    </row>
    <row r="39" spans="21:21" x14ac:dyDescent="0.25">
      <c r="U39">
        <v>1</v>
      </c>
    </row>
  </sheetData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officiel</vt:lpstr>
      <vt:lpstr>Stregkoder</vt:lpstr>
      <vt:lpstr>grafer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2016-01-07T18:46:08Z</dcterms:modified>
</cp:coreProperties>
</file>