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19155" windowHeight="7485"/>
  </bookViews>
  <sheets>
    <sheet name="Example" sheetId="1" r:id="rId1"/>
  </sheets>
  <externalReferences>
    <externalReference r:id="rId2"/>
  </externalReferences>
  <definedNames>
    <definedName name="_Key1" hidden="1">#REF!</definedName>
    <definedName name="_Key2" hidden="1">#REF!</definedName>
    <definedName name="_Order1" hidden="1">255</definedName>
    <definedName name="_Order2" hidden="1">255</definedName>
    <definedName name="_Sort" hidden="1">#REF!</definedName>
    <definedName name="ZEMLJANI_RADOVI">#REF!</definedName>
  </definedNames>
  <calcPr calcId="145621"/>
  <pivotCaches>
    <pivotCache cacheId="1" r:id="rId3"/>
    <pivotCache cacheId="0" r:id="rId4"/>
  </pivotCaches>
</workbook>
</file>

<file path=xl/calcChain.xml><?xml version="1.0" encoding="utf-8"?>
<calcChain xmlns="http://schemas.openxmlformats.org/spreadsheetml/2006/main">
  <c r="E41" i="1" l="1"/>
  <c r="W40" i="1"/>
  <c r="V40" i="1"/>
  <c r="Y40" i="1" s="1"/>
  <c r="E40" i="1"/>
  <c r="E39" i="1"/>
  <c r="E38" i="1"/>
  <c r="E37" i="1"/>
  <c r="E36" i="1"/>
  <c r="E35" i="1"/>
  <c r="E34" i="1"/>
  <c r="E33" i="1"/>
  <c r="E32" i="1"/>
  <c r="E31" i="1"/>
  <c r="E30" i="1"/>
  <c r="E29" i="1"/>
  <c r="E28" i="1"/>
  <c r="E27" i="1"/>
  <c r="E26" i="1"/>
  <c r="W25" i="1"/>
  <c r="V25" i="1"/>
  <c r="Y25" i="1" s="1"/>
  <c r="E25" i="1"/>
  <c r="F42" i="1" s="1"/>
  <c r="W19" i="1"/>
  <c r="V19" i="1"/>
  <c r="Y19" i="1" s="1"/>
  <c r="E19" i="1"/>
  <c r="W18" i="1"/>
  <c r="V18" i="1"/>
  <c r="Y18" i="1" s="1"/>
  <c r="E18" i="1"/>
  <c r="W17" i="1"/>
  <c r="V17" i="1"/>
  <c r="Y17" i="1" s="1"/>
  <c r="E17" i="1"/>
  <c r="W16" i="1"/>
  <c r="V16" i="1"/>
  <c r="Y16" i="1" s="1"/>
  <c r="E16" i="1"/>
  <c r="W15" i="1"/>
  <c r="V15" i="1"/>
  <c r="Y15" i="1" s="1"/>
  <c r="E15" i="1"/>
  <c r="W14" i="1"/>
  <c r="V14" i="1"/>
  <c r="Y14" i="1" s="1"/>
  <c r="E14" i="1"/>
  <c r="W13" i="1"/>
  <c r="V13" i="1"/>
  <c r="Y13" i="1" s="1"/>
  <c r="E13" i="1"/>
  <c r="W12" i="1"/>
  <c r="V12" i="1"/>
  <c r="Y12" i="1" s="1"/>
  <c r="E12" i="1"/>
  <c r="W11" i="1"/>
  <c r="V11" i="1"/>
  <c r="Y11" i="1" s="1"/>
  <c r="E11" i="1"/>
  <c r="W10" i="1"/>
  <c r="V10" i="1"/>
  <c r="Y10" i="1" s="1"/>
  <c r="E10" i="1"/>
  <c r="W9" i="1"/>
  <c r="V9" i="1"/>
  <c r="Y9" i="1" s="1"/>
  <c r="E9" i="1"/>
  <c r="W8" i="1"/>
  <c r="V8" i="1"/>
  <c r="Y8" i="1" s="1"/>
  <c r="E8" i="1"/>
  <c r="W7" i="1"/>
  <c r="V7" i="1"/>
  <c r="Y7" i="1" s="1"/>
  <c r="E7" i="1"/>
  <c r="W6" i="1"/>
  <c r="V6" i="1"/>
  <c r="Y6" i="1" s="1"/>
  <c r="E6" i="1"/>
  <c r="E44" i="1" s="1"/>
  <c r="AA6" i="1" l="1"/>
  <c r="AA8" i="1"/>
  <c r="AA10" i="1"/>
  <c r="AA12" i="1"/>
  <c r="AA14" i="1"/>
  <c r="AA16" i="1"/>
  <c r="AA18" i="1"/>
  <c r="AA25" i="1"/>
  <c r="AA7" i="1"/>
  <c r="AA9" i="1"/>
  <c r="AA11" i="1"/>
  <c r="AA13" i="1"/>
  <c r="AA15" i="1"/>
  <c r="AA17" i="1"/>
  <c r="AA19" i="1"/>
  <c r="F44" i="1"/>
  <c r="G29" i="1"/>
  <c r="G33" i="1"/>
  <c r="G37" i="1"/>
  <c r="AA40" i="1"/>
  <c r="G41" i="1"/>
  <c r="F20" i="1"/>
  <c r="G25" i="1"/>
  <c r="G18" i="1" l="1"/>
  <c r="AC18" i="1" s="1"/>
  <c r="G16" i="1"/>
  <c r="AC16" i="1" s="1"/>
  <c r="G14" i="1"/>
  <c r="AC14" i="1" s="1"/>
  <c r="G12" i="1"/>
  <c r="AC12" i="1" s="1"/>
  <c r="G10" i="1"/>
  <c r="AC10" i="1" s="1"/>
  <c r="G8" i="1"/>
  <c r="AC8" i="1" s="1"/>
  <c r="G6" i="1"/>
  <c r="G38" i="1"/>
  <c r="G34" i="1"/>
  <c r="G30" i="1"/>
  <c r="G26" i="1"/>
  <c r="H25" i="1" s="1"/>
  <c r="AC25" i="1" s="1"/>
  <c r="G17" i="1"/>
  <c r="AC17" i="1" s="1"/>
  <c r="G13" i="1"/>
  <c r="AC13" i="1" s="1"/>
  <c r="G9" i="1"/>
  <c r="AC9" i="1" s="1"/>
  <c r="G39" i="1"/>
  <c r="G35" i="1"/>
  <c r="G31" i="1"/>
  <c r="G27" i="1"/>
  <c r="G40" i="1"/>
  <c r="G36" i="1"/>
  <c r="G32" i="1"/>
  <c r="G28" i="1"/>
  <c r="G19" i="1"/>
  <c r="AC19" i="1" s="1"/>
  <c r="G15" i="1"/>
  <c r="AC15" i="1" s="1"/>
  <c r="G11" i="1"/>
  <c r="AC11" i="1" s="1"/>
  <c r="G7" i="1"/>
  <c r="AC7" i="1" s="1"/>
  <c r="H20" i="1" l="1"/>
  <c r="AE20" i="1" s="1"/>
  <c r="AC6" i="1"/>
  <c r="AD20" i="1" s="1"/>
  <c r="G44" i="1"/>
  <c r="H40" i="1"/>
  <c r="AC40" i="1" s="1"/>
  <c r="AD41" i="1" s="1"/>
  <c r="H42" i="1"/>
  <c r="H44" i="1" l="1"/>
  <c r="AE41" i="1"/>
  <c r="AE42" i="1" s="1"/>
  <c r="AG41" i="1" s="1"/>
  <c r="AF20" i="1"/>
  <c r="AF41" i="1" l="1"/>
</calcChain>
</file>

<file path=xl/comments1.xml><?xml version="1.0" encoding="utf-8"?>
<comments xmlns="http://schemas.openxmlformats.org/spreadsheetml/2006/main">
  <authors>
    <author>Statistisches Landesamt</author>
  </authors>
  <commentList>
    <comment ref="K2" authorId="0">
      <text>
        <r>
          <rPr>
            <b/>
            <sz val="8"/>
            <color indexed="81"/>
            <rFont val="Tahoma"/>
          </rPr>
          <t>could be taken as base price - as long as there is no other information available.</t>
        </r>
      </text>
    </comment>
    <comment ref="M2" authorId="0">
      <text>
        <r>
          <rPr>
            <b/>
            <sz val="8"/>
            <color indexed="81"/>
            <rFont val="Tahoma"/>
          </rPr>
          <t>could be taken as base price - as long as there is no other information available</t>
        </r>
        <r>
          <rPr>
            <sz val="8"/>
            <color indexed="81"/>
            <rFont val="Tahoma"/>
          </rPr>
          <t xml:space="preserve">
</t>
        </r>
      </text>
    </comment>
    <comment ref="AA6" authorId="0">
      <text>
        <r>
          <rPr>
            <sz val="8"/>
            <color indexed="81"/>
            <rFont val="Tahoma"/>
          </rPr>
          <t xml:space="preserve">Indices on the level of subgroup as geometric mean from reported prices.
</t>
        </r>
      </text>
    </comment>
    <comment ref="AD20" authorId="0">
      <text>
        <r>
          <rPr>
            <b/>
            <sz val="8"/>
            <color indexed="81"/>
            <rFont val="Tahoma"/>
          </rPr>
          <t xml:space="preserve">Sum of values per group architecture
</t>
        </r>
        <r>
          <rPr>
            <sz val="8"/>
            <color indexed="81"/>
            <rFont val="Tahoma"/>
          </rPr>
          <t xml:space="preserve">
</t>
        </r>
      </text>
    </comment>
    <comment ref="AE20" authorId="0">
      <text>
        <r>
          <rPr>
            <b/>
            <sz val="8"/>
            <color indexed="81"/>
            <rFont val="Tahoma"/>
          </rPr>
          <t xml:space="preserve">Sum of weights for the group architecture
</t>
        </r>
      </text>
    </comment>
    <comment ref="AF20" authorId="0">
      <text>
        <r>
          <rPr>
            <b/>
            <sz val="8"/>
            <color indexed="81"/>
            <rFont val="Tahoma"/>
          </rPr>
          <t>Index for the qroup architecture for the 1 quarter 2016</t>
        </r>
      </text>
    </comment>
    <comment ref="AG41" authorId="0">
      <text>
        <r>
          <rPr>
            <b/>
            <sz val="8"/>
            <color indexed="81"/>
            <rFont val="Tahoma"/>
          </rPr>
          <t xml:space="preserve">Constuction price index total
</t>
        </r>
      </text>
    </comment>
  </commentList>
</comments>
</file>

<file path=xl/sharedStrings.xml><?xml version="1.0" encoding="utf-8"?>
<sst xmlns="http://schemas.openxmlformats.org/spreadsheetml/2006/main" count="249" uniqueCount="91">
  <si>
    <t>Values</t>
  </si>
  <si>
    <t>Company 1</t>
  </si>
  <si>
    <t>Company 2</t>
  </si>
  <si>
    <t>geometric</t>
  </si>
  <si>
    <t>index-subgroup</t>
  </si>
  <si>
    <t>sum</t>
  </si>
  <si>
    <t>from Bill of</t>
  </si>
  <si>
    <t>4q15</t>
  </si>
  <si>
    <t>1q16</t>
  </si>
  <si>
    <t>mean</t>
  </si>
  <si>
    <t>multiplied</t>
  </si>
  <si>
    <t>per</t>
  </si>
  <si>
    <t>weight</t>
  </si>
  <si>
    <t xml:space="preserve">index per </t>
  </si>
  <si>
    <t>index total</t>
  </si>
  <si>
    <t>Connstruction work</t>
  </si>
  <si>
    <t>Quantity</t>
  </si>
  <si>
    <t xml:space="preserve">Weight </t>
  </si>
  <si>
    <t>Unit</t>
  </si>
  <si>
    <t>Activity</t>
  </si>
  <si>
    <t>price</t>
  </si>
  <si>
    <t>( U, %)</t>
  </si>
  <si>
    <t>with weight</t>
  </si>
  <si>
    <t>group</t>
  </si>
  <si>
    <t>per group</t>
  </si>
  <si>
    <t>Summe von c1</t>
  </si>
  <si>
    <t>subgroup</t>
  </si>
  <si>
    <t>measure</t>
  </si>
  <si>
    <t>per unit</t>
  </si>
  <si>
    <t>units</t>
  </si>
  <si>
    <t>index</t>
  </si>
  <si>
    <t>No.</t>
  </si>
  <si>
    <t>Summe</t>
  </si>
  <si>
    <t>Architecture</t>
  </si>
  <si>
    <r>
      <t>m</t>
    </r>
    <r>
      <rPr>
        <vertAlign val="superscript"/>
        <sz val="9"/>
        <rFont val="Arial"/>
        <family val="2"/>
      </rPr>
      <t>3</t>
    </r>
  </si>
  <si>
    <t>I2</t>
  </si>
  <si>
    <t>10 m3</t>
  </si>
  <si>
    <t>1 m3</t>
  </si>
  <si>
    <t>II5</t>
  </si>
  <si>
    <t>III1</t>
  </si>
  <si>
    <t>20 m3</t>
  </si>
  <si>
    <t>IV1</t>
  </si>
  <si>
    <t>100 m3</t>
  </si>
  <si>
    <r>
      <t>m</t>
    </r>
    <r>
      <rPr>
        <vertAlign val="superscript"/>
        <sz val="9"/>
        <rFont val="Arial"/>
        <family val="2"/>
      </rPr>
      <t>2</t>
    </r>
  </si>
  <si>
    <t>V1</t>
  </si>
  <si>
    <t>1 m2</t>
  </si>
  <si>
    <t>10 m2</t>
  </si>
  <si>
    <t>VI2</t>
  </si>
  <si>
    <t>VII1</t>
  </si>
  <si>
    <t>15 m2</t>
  </si>
  <si>
    <t>100 m2</t>
  </si>
  <si>
    <t>VIII1</t>
  </si>
  <si>
    <t>kg</t>
  </si>
  <si>
    <t>XI1</t>
  </si>
  <si>
    <t>10 kg</t>
  </si>
  <si>
    <t>100 kg</t>
  </si>
  <si>
    <t>piece</t>
  </si>
  <si>
    <t>X1</t>
  </si>
  <si>
    <t>100 pieces</t>
  </si>
  <si>
    <t>10 pieces</t>
  </si>
  <si>
    <t>m</t>
  </si>
  <si>
    <t>100 m</t>
  </si>
  <si>
    <t>XII1</t>
  </si>
  <si>
    <t>XIII1</t>
  </si>
  <si>
    <t>1 kg</t>
  </si>
  <si>
    <t>XIV2</t>
  </si>
  <si>
    <t>Gesamtergebnis</t>
  </si>
  <si>
    <t>Sum Constr.</t>
  </si>
  <si>
    <t>Heating</t>
  </si>
  <si>
    <t>No</t>
  </si>
  <si>
    <t>1.</t>
  </si>
  <si>
    <t>2.</t>
  </si>
  <si>
    <t>3.</t>
  </si>
  <si>
    <t>4.</t>
  </si>
  <si>
    <t>5.</t>
  </si>
  <si>
    <t>6.</t>
  </si>
  <si>
    <t>7.</t>
  </si>
  <si>
    <t>8.</t>
  </si>
  <si>
    <t>9.</t>
  </si>
  <si>
    <t>10.</t>
  </si>
  <si>
    <t>11.</t>
  </si>
  <si>
    <t>12.</t>
  </si>
  <si>
    <t>13.</t>
  </si>
  <si>
    <t>14.</t>
  </si>
  <si>
    <t>15.</t>
  </si>
  <si>
    <t>16.</t>
  </si>
  <si>
    <t>one payment</t>
  </si>
  <si>
    <t>payment</t>
  </si>
  <si>
    <t>17.</t>
  </si>
  <si>
    <t>Sum Heating</t>
  </si>
  <si>
    <t>Sum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</si>
</sst>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0.000"/>
  </numFmts>
  <fonts count="10">
    <font>
      <sz val="10"/>
      <name val="4D Gothic"/>
    </font>
    <font>
      <sz val="11"/>
      <color theme="1"/>
      <name val="Calibri"/>
      <family val="2"/>
      <charset val="238"/>
      <scheme val="minor"/>
    </font>
    <font>
      <sz val="10"/>
      <name val="4D Gothic"/>
    </font>
    <font>
      <b/>
      <sz val="10"/>
      <name val="4D Gothic"/>
    </font>
    <font>
      <sz val="9"/>
      <name val="Arial"/>
      <family val="2"/>
    </font>
    <font>
      <vertAlign val="superscript"/>
      <sz val="9"/>
      <name val="Arial"/>
      <family val="2"/>
    </font>
    <font>
      <b/>
      <sz val="8"/>
      <color indexed="81"/>
      <name val="Tahoma"/>
    </font>
    <font>
      <sz val="8"/>
      <color indexed="81"/>
      <name val="Tahoma"/>
    </font>
    <font>
      <sz val="10"/>
      <name val="Arial"/>
      <family val="2"/>
      <charset val="238"/>
    </font>
    <font>
      <sz val="11"/>
      <name val="Arial CE"/>
      <family val="2"/>
      <charset val="238"/>
    </font>
  </fonts>
  <fills count="14">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60"/>
        <bgColor indexed="64"/>
      </patternFill>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indexed="10"/>
        <bgColor indexed="64"/>
      </patternFill>
    </fill>
    <fill>
      <patternFill patternType="solid">
        <fgColor indexed="16"/>
        <bgColor indexed="64"/>
      </patternFill>
    </fill>
    <fill>
      <patternFill patternType="solid">
        <fgColor indexed="14"/>
        <bgColor indexed="64"/>
      </patternFill>
    </fill>
    <fill>
      <patternFill patternType="solid">
        <fgColor indexed="11"/>
        <bgColor indexed="64"/>
      </patternFill>
    </fill>
    <fill>
      <patternFill patternType="solid">
        <fgColor indexed="13"/>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s>
  <cellStyleXfs count="4">
    <xf numFmtId="0" fontId="0" fillId="0" borderId="0"/>
    <xf numFmtId="9" fontId="2" fillId="0" borderId="0" applyFont="0" applyFill="0" applyBorder="0" applyAlignment="0" applyProtection="0"/>
    <xf numFmtId="0" fontId="8" fillId="0" borderId="0"/>
    <xf numFmtId="0" fontId="1" fillId="0" borderId="0"/>
  </cellStyleXfs>
  <cellXfs count="57">
    <xf numFmtId="0" fontId="0" fillId="0" borderId="0" xfId="0"/>
    <xf numFmtId="0" fontId="0" fillId="2" borderId="1" xfId="0" applyFill="1" applyBorder="1" applyAlignment="1">
      <alignment horizontal="center"/>
    </xf>
    <xf numFmtId="0" fontId="0" fillId="3" borderId="1" xfId="0" applyFill="1" applyBorder="1" applyAlignment="1">
      <alignment horizontal="center"/>
    </xf>
    <xf numFmtId="0" fontId="0" fillId="4" borderId="0" xfId="0" applyFill="1"/>
    <xf numFmtId="0" fontId="0" fillId="0" borderId="0" xfId="0" applyAlignment="1">
      <alignment horizontal="center"/>
    </xf>
    <xf numFmtId="0" fontId="0" fillId="2" borderId="1" xfId="0" applyFill="1" applyBorder="1"/>
    <xf numFmtId="0" fontId="0" fillId="3" borderId="1" xfId="0" applyFill="1" applyBorder="1"/>
    <xf numFmtId="0" fontId="0" fillId="5" borderId="0" xfId="0" applyFill="1"/>
    <xf numFmtId="0" fontId="0" fillId="0" borderId="0" xfId="0" applyFill="1"/>
    <xf numFmtId="0" fontId="0" fillId="2" borderId="2" xfId="0" applyFill="1" applyBorder="1" applyAlignment="1">
      <alignment horizontal="center"/>
    </xf>
    <xf numFmtId="0" fontId="0" fillId="3" borderId="2" xfId="0" applyFill="1" applyBorder="1" applyAlignment="1">
      <alignment horizontal="center"/>
    </xf>
    <xf numFmtId="0" fontId="0" fillId="2" borderId="2" xfId="0" applyFill="1" applyBorder="1"/>
    <xf numFmtId="0" fontId="0" fillId="3" borderId="2" xfId="0" applyFill="1" applyBorder="1"/>
    <xf numFmtId="0" fontId="0" fillId="6" borderId="0" xfId="0" applyFill="1"/>
    <xf numFmtId="0" fontId="3" fillId="0" borderId="0" xfId="0" applyFont="1"/>
    <xf numFmtId="0" fontId="0" fillId="0" borderId="3" xfId="0" applyBorder="1"/>
    <xf numFmtId="0" fontId="0" fillId="0" borderId="4" xfId="0" applyBorder="1"/>
    <xf numFmtId="0" fontId="0" fillId="2" borderId="5" xfId="0" applyFill="1" applyBorder="1" applyAlignment="1">
      <alignment horizontal="center"/>
    </xf>
    <xf numFmtId="0" fontId="0" fillId="3" borderId="5" xfId="0" applyFill="1" applyBorder="1" applyAlignment="1">
      <alignment horizontal="center"/>
    </xf>
    <xf numFmtId="0" fontId="0" fillId="2" borderId="5" xfId="0" applyFill="1" applyBorder="1"/>
    <xf numFmtId="0" fontId="0" fillId="3" borderId="5" xfId="0" applyFill="1" applyBorder="1"/>
    <xf numFmtId="0" fontId="3" fillId="7" borderId="0" xfId="0" applyFont="1" applyFill="1"/>
    <xf numFmtId="0" fontId="0" fillId="0" borderId="4" xfId="0" applyNumberFormat="1" applyBorder="1"/>
    <xf numFmtId="164" fontId="0" fillId="0" borderId="0" xfId="1" applyNumberFormat="1" applyFont="1"/>
    <xf numFmtId="4" fontId="4" fillId="8" borderId="0" xfId="0" applyNumberFormat="1" applyFont="1" applyFill="1" applyBorder="1" applyAlignment="1">
      <alignment horizontal="center"/>
    </xf>
    <xf numFmtId="0" fontId="3" fillId="0" borderId="0" xfId="0" applyFont="1" applyAlignment="1">
      <alignment horizontal="center"/>
    </xf>
    <xf numFmtId="0" fontId="0" fillId="2" borderId="0" xfId="0" applyFill="1"/>
    <xf numFmtId="0" fontId="0" fillId="2" borderId="0" xfId="0" applyFill="1" applyAlignment="1">
      <alignment horizontal="center"/>
    </xf>
    <xf numFmtId="0" fontId="0" fillId="3" borderId="0" xfId="0" applyFill="1"/>
    <xf numFmtId="0" fontId="0" fillId="3" borderId="0" xfId="0" applyFill="1" applyAlignment="1">
      <alignment horizontal="center"/>
    </xf>
    <xf numFmtId="0" fontId="0" fillId="9" borderId="0" xfId="0" applyFill="1"/>
    <xf numFmtId="0" fontId="0" fillId="9" borderId="0" xfId="0" applyFill="1" applyAlignment="1">
      <alignment horizontal="center"/>
    </xf>
    <xf numFmtId="0" fontId="0" fillId="10" borderId="0" xfId="0" applyFill="1"/>
    <xf numFmtId="165" fontId="3" fillId="0" borderId="0" xfId="1" applyNumberFormat="1" applyFont="1"/>
    <xf numFmtId="0" fontId="0" fillId="0" borderId="6" xfId="0" applyBorder="1"/>
    <xf numFmtId="0" fontId="0" fillId="0" borderId="7" xfId="0" applyNumberFormat="1" applyBorder="1"/>
    <xf numFmtId="164" fontId="0" fillId="11" borderId="0" xfId="1" applyNumberFormat="1" applyFont="1" applyFill="1"/>
    <xf numFmtId="166" fontId="0" fillId="3" borderId="0" xfId="0" applyNumberFormat="1" applyFill="1"/>
    <xf numFmtId="0" fontId="4" fillId="8" borderId="0" xfId="0" applyFont="1" applyFill="1" applyBorder="1" applyAlignment="1">
      <alignment horizontal="center" wrapText="1"/>
    </xf>
    <xf numFmtId="0" fontId="0" fillId="0" borderId="8" xfId="0" applyBorder="1"/>
    <xf numFmtId="0" fontId="0" fillId="0" borderId="9" xfId="0" applyNumberFormat="1" applyBorder="1"/>
    <xf numFmtId="164" fontId="3" fillId="0" borderId="0" xfId="0" applyNumberFormat="1" applyFont="1"/>
    <xf numFmtId="164" fontId="0" fillId="0" borderId="0" xfId="0" applyNumberFormat="1"/>
    <xf numFmtId="10" fontId="3" fillId="0" borderId="10" xfId="1" applyNumberFormat="1" applyFont="1" applyBorder="1"/>
    <xf numFmtId="0" fontId="3" fillId="12" borderId="0" xfId="0" applyFont="1" applyFill="1"/>
    <xf numFmtId="164" fontId="0" fillId="13" borderId="0" xfId="1" applyNumberFormat="1" applyFont="1" applyFill="1"/>
    <xf numFmtId="164" fontId="0" fillId="13" borderId="0" xfId="0" applyNumberFormat="1" applyFill="1"/>
    <xf numFmtId="0" fontId="0" fillId="8" borderId="0" xfId="0" applyFill="1" applyAlignment="1">
      <alignment horizontal="center"/>
    </xf>
    <xf numFmtId="0" fontId="0" fillId="13" borderId="0" xfId="0" applyFill="1" applyAlignment="1">
      <alignment horizontal="center"/>
    </xf>
    <xf numFmtId="164" fontId="3" fillId="0" borderId="0" xfId="1" applyNumberFormat="1" applyFont="1"/>
    <xf numFmtId="0" fontId="0" fillId="13" borderId="0" xfId="0" applyFill="1"/>
    <xf numFmtId="10" fontId="0" fillId="0" borderId="0" xfId="1" applyNumberFormat="1" applyFont="1"/>
    <xf numFmtId="0" fontId="0" fillId="8" borderId="0" xfId="0" applyFill="1"/>
    <xf numFmtId="164" fontId="0" fillId="3" borderId="0" xfId="1" applyNumberFormat="1" applyFont="1" applyFill="1"/>
    <xf numFmtId="164" fontId="0" fillId="3" borderId="0" xfId="0" applyNumberFormat="1" applyFill="1"/>
    <xf numFmtId="10" fontId="0" fillId="0" borderId="10" xfId="1" applyNumberFormat="1" applyFont="1" applyBorder="1"/>
    <xf numFmtId="10" fontId="0" fillId="6" borderId="0" xfId="1" applyNumberFormat="1" applyFont="1" applyFill="1"/>
  </cellXfs>
  <cellStyles count="4">
    <cellStyle name="Normal" xfId="0" builtinId="0"/>
    <cellStyle name="Normal 2" xfId="2"/>
    <cellStyle name="Normal 3"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ill%20of%20quantities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chitecture"/>
      <sheetName val="Heating installation"/>
      <sheetName val="Electroinstalations"/>
      <sheetName val="Electroinstalations (2)"/>
      <sheetName val="Final summary"/>
      <sheetName val="Kopie Architecture"/>
      <sheetName val="Tabelle3"/>
      <sheetName val="Tabelle2"/>
      <sheetName val="Tabelle4"/>
      <sheetName val="Example"/>
    </sheetNames>
    <sheetDataSet>
      <sheetData sheetId="0"/>
      <sheetData sheetId="1"/>
      <sheetData sheetId="2"/>
      <sheetData sheetId="3"/>
      <sheetData sheetId="4"/>
      <sheetData sheetId="5"/>
      <sheetData sheetId="6"/>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Bill%20of%20quantities1.xls"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Bill%20of%20quantities1.xls"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Statistisches Landesamt" refreshedDate="42164.934423032406" createdVersion="1" refreshedVersion="4" recordCount="69" upgradeOnRefresh="1">
  <cacheSource type="worksheet">
    <worksheetSource ref="A2:G71" sheet="Heating installation" r:id="rId2"/>
  </cacheSource>
  <cacheFields count="7">
    <cacheField name="No" numFmtId="0">
      <sharedItems containsBlank="1" count="19">
        <s v="A."/>
        <m/>
        <s v="1."/>
        <s v="2."/>
        <s v="3."/>
        <s v="4."/>
        <s v="5."/>
        <s v="6."/>
        <s v="7."/>
        <s v="8."/>
        <s v="9."/>
        <s v="10."/>
        <s v="11."/>
        <s v="12."/>
        <s v="13."/>
        <s v="14."/>
        <s v="15."/>
        <s v="16."/>
        <s v="17."/>
      </sharedItems>
    </cacheField>
    <cacheField name="Description" numFmtId="0">
      <sharedItems containsBlank="1"/>
    </cacheField>
    <cacheField name="Unit" numFmtId="0">
      <sharedItems containsBlank="1" count="5">
        <m/>
        <s v="set"/>
        <s v="piece"/>
        <s v="m"/>
        <s v="One payment"/>
      </sharedItems>
    </cacheField>
    <cacheField name="Quantity" numFmtId="0">
      <sharedItems containsString="0" containsBlank="1" containsNumber="1" containsInteger="1" minValue="1" maxValue="140" count="8">
        <m/>
        <n v="1"/>
        <n v="2"/>
        <n v="10"/>
        <n v="4"/>
        <n v="8"/>
        <n v="20"/>
        <n v="140"/>
      </sharedItems>
    </cacheField>
    <cacheField name="Price per unit (KM)" numFmtId="0">
      <sharedItems containsString="0" containsBlank="1" containsNumber="1" minValue="1.5" maxValue="1450" count="20">
        <m/>
        <n v="1450"/>
        <n v="140"/>
        <n v="18"/>
        <n v="75"/>
        <n v="7"/>
        <n v="10"/>
        <n v="44"/>
        <n v="90"/>
        <n v="132"/>
        <n v="160"/>
        <n v="170"/>
        <n v="15"/>
        <n v="25"/>
        <n v="35"/>
        <n v="180"/>
        <n v="1.5"/>
        <n v="3"/>
        <n v="150"/>
        <n v="120"/>
      </sharedItems>
    </cacheField>
    <cacheField name="Total (KM)" numFmtId="0">
      <sharedItems containsString="0" containsBlank="1" containsNumber="1" containsInteger="1" minValue="30" maxValue="1450" count="18">
        <m/>
        <n v="1450"/>
        <n v="140"/>
        <n v="36"/>
        <n v="150"/>
        <n v="70"/>
        <n v="40"/>
        <n v="44"/>
        <n v="90"/>
        <n v="132"/>
        <n v="160"/>
        <n v="680"/>
        <n v="120"/>
        <n v="200"/>
        <n v="280"/>
        <n v="360"/>
        <n v="30"/>
        <n v="420"/>
      </sharedItems>
    </cacheField>
    <cacheField name="c1" numFmtId="0">
      <sharedItems containsString="0" containsBlank="1" containsNumber="1" containsInteger="1" minValue="30" maxValue="1450" count="15">
        <m/>
        <n v="1450"/>
        <n v="140"/>
        <n v="36"/>
        <n v="150"/>
        <n v="110"/>
        <n v="44"/>
        <n v="1202"/>
        <n v="120"/>
        <n v="200"/>
        <n v="280"/>
        <n v="70"/>
        <n v="360"/>
        <n v="30"/>
        <n v="42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Statistisches Landesamt" refreshedDate="42164.958786689815" createdVersion="1" refreshedVersion="4" recordCount="441" upgradeOnRefresh="1">
  <cacheSource type="worksheet">
    <worksheetSource ref="A3:J444" sheet="Kopie Architecture" r:id="rId2"/>
  </cacheSource>
  <cacheFields count="10">
    <cacheField name="No." numFmtId="0">
      <sharedItems containsString="0" containsBlank="1" containsNumber="1" containsInteger="1" minValue="1" maxValue="14" count="15">
        <m/>
        <n v="1"/>
        <n v="2"/>
        <n v="3"/>
        <n v="4"/>
        <n v="5"/>
        <n v="6"/>
        <n v="7"/>
        <n v="8"/>
        <n v="9"/>
        <n v="10"/>
        <n v="11"/>
        <n v="12"/>
        <n v="13"/>
        <n v="14"/>
      </sharedItems>
    </cacheField>
    <cacheField name="Item" numFmtId="0">
      <sharedItems containsBlank="1" containsMixedTypes="1" containsNumber="1" containsInteger="1" minValue="1" maxValue="7"/>
    </cacheField>
    <cacheField name="code" numFmtId="0">
      <sharedItems containsBlank="1"/>
    </cacheField>
    <cacheField name="Work type" numFmtId="0">
      <sharedItems containsBlank="1"/>
    </cacheField>
    <cacheField name="Unit measure" numFmtId="0">
      <sharedItems containsBlank="1" count="11">
        <m/>
        <s v="m3"/>
        <s v="kg"/>
        <s v="m2"/>
        <s v="m'"/>
        <s v="m1"/>
        <s v="m²"/>
        <s v="piece"/>
        <s v=" m'"/>
        <s v="m³ "/>
        <s v="One payment"/>
      </sharedItems>
    </cacheField>
    <cacheField name="Quantitiy" numFmtId="0">
      <sharedItems containsString="0" containsBlank="1" containsNumber="1" minValue="0.13799999999999998" maxValue="4628.3249999999998"/>
    </cacheField>
    <cacheField name="Price per unit_x000a_/KM/" numFmtId="0">
      <sharedItems containsString="0" containsBlank="1" containsNumber="1" minValue="0" maxValue="1100"/>
    </cacheField>
    <cacheField name="Total value_x000a_/KM/" numFmtId="0">
      <sharedItems containsString="0" containsBlank="1" containsNumber="1" minValue="27" maxValue="20502.821499999998"/>
    </cacheField>
    <cacheField name="c1" numFmtId="0">
      <sharedItems containsString="0" containsBlank="1" containsNumber="1" minValue="68.543999999999997" maxValue="9719.4825000000001"/>
    </cacheField>
    <cacheField name="c2" numFmtId="0">
      <sharedItems containsString="0" containsBlank="1" containsNumber="1" minValue="613.79999999999995" maxValue="20502.821499999998" count="15">
        <m/>
        <n v="2660.366"/>
        <n v="20502.821499999998"/>
        <n v="10487.476250000002"/>
        <n v="4640.2750000000005"/>
        <n v="13212.970000000001"/>
        <n v="3093.14"/>
        <n v="3086.9999999999995"/>
        <n v="4332.7601400000012"/>
        <n v="10244.099999999999"/>
        <n v="613.79999999999995"/>
        <n v="9825.8549999999996"/>
        <n v="4873.72"/>
        <n v="3821"/>
        <n v="2405"/>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9">
  <r>
    <x v="0"/>
    <s v="HEATING SYSTEM"/>
    <x v="0"/>
    <x v="0"/>
    <x v="0"/>
    <x v="0"/>
    <x v="0"/>
  </r>
  <r>
    <x v="1"/>
    <m/>
    <x v="0"/>
    <x v="0"/>
    <x v="0"/>
    <x v="0"/>
    <x v="0"/>
  </r>
  <r>
    <x v="1"/>
    <s v="Purchase, delivery and assembly"/>
    <x v="0"/>
    <x v="0"/>
    <x v="0"/>
    <x v="0"/>
    <x v="0"/>
  </r>
  <r>
    <x v="1"/>
    <m/>
    <x v="0"/>
    <x v="0"/>
    <x v="0"/>
    <x v="0"/>
    <x v="0"/>
  </r>
  <r>
    <x v="2"/>
    <s v="Three-phase electrical boiler for central heating system, 12 kV power"/>
    <x v="1"/>
    <x v="1"/>
    <x v="1"/>
    <x v="1"/>
    <x v="1"/>
  </r>
  <r>
    <x v="1"/>
    <m/>
    <x v="0"/>
    <x v="0"/>
    <x v="0"/>
    <x v="0"/>
    <x v="0"/>
  </r>
  <r>
    <x v="3"/>
    <s v="Room thermostat, with available weekly and daily programs, which will be installed in the living room. The price includes the wiring between the room thermostat and the boiler."/>
    <x v="2"/>
    <x v="1"/>
    <x v="2"/>
    <x v="2"/>
    <x v="2"/>
  </r>
  <r>
    <x v="1"/>
    <m/>
    <x v="0"/>
    <x v="0"/>
    <x v="0"/>
    <x v="0"/>
    <x v="0"/>
  </r>
  <r>
    <x v="4"/>
    <s v="Threaded ball valve, NP 6, navojni, with releasable hollander connections, of following sizes:"/>
    <x v="0"/>
    <x v="0"/>
    <x v="0"/>
    <x v="0"/>
    <x v="3"/>
  </r>
  <r>
    <x v="1"/>
    <m/>
    <x v="0"/>
    <x v="0"/>
    <x v="0"/>
    <x v="0"/>
    <x v="0"/>
  </r>
  <r>
    <x v="1"/>
    <s v="NO 20"/>
    <x v="2"/>
    <x v="2"/>
    <x v="3"/>
    <x v="3"/>
    <x v="0"/>
  </r>
  <r>
    <x v="1"/>
    <m/>
    <x v="0"/>
    <x v="0"/>
    <x v="0"/>
    <x v="0"/>
    <x v="0"/>
  </r>
  <r>
    <x v="5"/>
    <s v="Oblique pattern valve with spindle for hidraulic balancing of the system. The price includes balancing and certificate on balancing. Sizes are as follows:"/>
    <x v="0"/>
    <x v="0"/>
    <x v="0"/>
    <x v="0"/>
    <x v="4"/>
  </r>
  <r>
    <x v="1"/>
    <m/>
    <x v="0"/>
    <x v="0"/>
    <x v="0"/>
    <x v="0"/>
    <x v="0"/>
  </r>
  <r>
    <x v="1"/>
    <s v="NO 15"/>
    <x v="2"/>
    <x v="2"/>
    <x v="4"/>
    <x v="4"/>
    <x v="0"/>
  </r>
  <r>
    <x v="1"/>
    <m/>
    <x v="0"/>
    <x v="0"/>
    <x v="0"/>
    <x v="0"/>
    <x v="0"/>
  </r>
  <r>
    <x v="1"/>
    <s v="This item inludes valves which has to be built together with heating manifold."/>
    <x v="0"/>
    <x v="0"/>
    <x v="0"/>
    <x v="0"/>
    <x v="0"/>
  </r>
  <r>
    <x v="1"/>
    <s v="Beside valves, appropriate transient pipe elements should be also delivered."/>
    <x v="0"/>
    <x v="0"/>
    <x v="0"/>
    <x v="0"/>
    <x v="0"/>
  </r>
  <r>
    <x v="1"/>
    <m/>
    <x v="0"/>
    <x v="0"/>
    <x v="0"/>
    <x v="0"/>
    <x v="0"/>
  </r>
  <r>
    <x v="6"/>
    <s v="Black steel pipes DIN 2448, cleaned up to metal shine in two layers, of following dimensions:"/>
    <x v="0"/>
    <x v="0"/>
    <x v="0"/>
    <x v="0"/>
    <x v="5"/>
  </r>
  <r>
    <x v="1"/>
    <m/>
    <x v="0"/>
    <x v="0"/>
    <x v="0"/>
    <x v="0"/>
    <x v="0"/>
  </r>
  <r>
    <x v="1"/>
    <s v="NO 15 (21.3x2 mm)"/>
    <x v="3"/>
    <x v="3"/>
    <x v="5"/>
    <x v="5"/>
    <x v="0"/>
  </r>
  <r>
    <x v="1"/>
    <s v="NO 20 (26.9x2.3 mm)"/>
    <x v="3"/>
    <x v="4"/>
    <x v="6"/>
    <x v="6"/>
    <x v="0"/>
  </r>
  <r>
    <x v="1"/>
    <m/>
    <x v="0"/>
    <x v="0"/>
    <x v="0"/>
    <x v="0"/>
    <x v="0"/>
  </r>
  <r>
    <x v="7"/>
    <s v="Elbows, tees, tools, joining and welding material, 40% of the material price in item number 7."/>
    <x v="4"/>
    <x v="1"/>
    <x v="7"/>
    <x v="7"/>
    <x v="6"/>
  </r>
  <r>
    <x v="1"/>
    <m/>
    <x v="0"/>
    <x v="0"/>
    <x v="0"/>
    <x v="0"/>
    <x v="0"/>
  </r>
  <r>
    <x v="8"/>
    <s v="Flattened steel heating bodies, the following dimensions:"/>
    <x v="0"/>
    <x v="0"/>
    <x v="0"/>
    <x v="0"/>
    <x v="7"/>
  </r>
  <r>
    <x v="1"/>
    <m/>
    <x v="0"/>
    <x v="0"/>
    <x v="0"/>
    <x v="0"/>
    <x v="0"/>
  </r>
  <r>
    <x v="1"/>
    <s v="22/600-400"/>
    <x v="2"/>
    <x v="1"/>
    <x v="8"/>
    <x v="8"/>
    <x v="0"/>
  </r>
  <r>
    <x v="1"/>
    <s v="22/600-700"/>
    <x v="2"/>
    <x v="1"/>
    <x v="9"/>
    <x v="9"/>
    <x v="0"/>
  </r>
  <r>
    <x v="1"/>
    <s v="22/600-800"/>
    <x v="2"/>
    <x v="1"/>
    <x v="2"/>
    <x v="2"/>
    <x v="0"/>
  </r>
  <r>
    <x v="1"/>
    <s v="22/600-1000"/>
    <x v="2"/>
    <x v="1"/>
    <x v="10"/>
    <x v="10"/>
    <x v="0"/>
  </r>
  <r>
    <x v="1"/>
    <s v="22/600-1100"/>
    <x v="2"/>
    <x v="4"/>
    <x v="11"/>
    <x v="11"/>
    <x v="0"/>
  </r>
  <r>
    <x v="1"/>
    <m/>
    <x v="0"/>
    <x v="0"/>
    <x v="0"/>
    <x v="0"/>
    <x v="0"/>
  </r>
  <r>
    <x v="1"/>
    <s v="Note: Heating bodies must be equiped with wall console and vent pipe."/>
    <x v="0"/>
    <x v="0"/>
    <x v="0"/>
    <x v="0"/>
    <x v="0"/>
  </r>
  <r>
    <x v="1"/>
    <m/>
    <x v="0"/>
    <x v="0"/>
    <x v="0"/>
    <x v="0"/>
    <x v="0"/>
  </r>
  <r>
    <x v="9"/>
    <s v="H block valve for two pipes heating, for lower switch on the heating bodies, angular, switch dimensions 1/2&quot;, with appropriate transition to MKV pipe 16x2,0 mm (PEX+Al+PEX)"/>
    <x v="2"/>
    <x v="5"/>
    <x v="12"/>
    <x v="12"/>
    <x v="8"/>
  </r>
  <r>
    <x v="1"/>
    <m/>
    <x v="0"/>
    <x v="0"/>
    <x v="0"/>
    <x v="0"/>
    <x v="0"/>
  </r>
  <r>
    <x v="10"/>
    <s v="Thermostatic heads."/>
    <x v="2"/>
    <x v="5"/>
    <x v="13"/>
    <x v="13"/>
    <x v="9"/>
  </r>
  <r>
    <x v="1"/>
    <m/>
    <x v="0"/>
    <x v="0"/>
    <x v="0"/>
    <x v="0"/>
    <x v="0"/>
  </r>
  <r>
    <x v="11"/>
    <s v="Bathroom heating bodies (registry), Standard assembly:"/>
    <x v="0"/>
    <x v="0"/>
    <x v="0"/>
    <x v="0"/>
    <x v="10"/>
  </r>
  <r>
    <x v="1"/>
    <m/>
    <x v="0"/>
    <x v="0"/>
    <x v="0"/>
    <x v="0"/>
    <x v="0"/>
  </r>
  <r>
    <x v="1"/>
    <s v="750x1400 mm (ŠxV)"/>
    <x v="2"/>
    <x v="2"/>
    <x v="2"/>
    <x v="14"/>
    <x v="0"/>
  </r>
  <r>
    <x v="1"/>
    <m/>
    <x v="0"/>
    <x v="0"/>
    <x v="0"/>
    <x v="0"/>
    <x v="0"/>
  </r>
  <r>
    <x v="1"/>
    <s v="Note: Height of bathroom heating bodies must be reconciled with final interior bathroom design."/>
    <x v="0"/>
    <x v="0"/>
    <x v="0"/>
    <x v="0"/>
    <x v="0"/>
  </r>
  <r>
    <x v="1"/>
    <m/>
    <x v="0"/>
    <x v="0"/>
    <x v="0"/>
    <x v="0"/>
    <x v="0"/>
  </r>
  <r>
    <x v="12"/>
    <s v="Set of valve + subvalve for two pipe heating, for assembly of bathroom heating bodies, E-Z valve type for two pipe heating, angular. Valves should be equipped with appropriate transients to MKV pipe 16x2,0 mm. Thermostatic head should be delivered with va"/>
    <x v="2"/>
    <x v="2"/>
    <x v="14"/>
    <x v="5"/>
    <x v="11"/>
  </r>
  <r>
    <x v="1"/>
    <m/>
    <x v="0"/>
    <x v="0"/>
    <x v="0"/>
    <x v="0"/>
    <x v="0"/>
  </r>
  <r>
    <x v="1"/>
    <s v="Note: Bathroom heating bodies should be equipped with consoles, drain faucets and automatic  vent pipes."/>
    <x v="0"/>
    <x v="0"/>
    <x v="0"/>
    <x v="0"/>
    <x v="0"/>
  </r>
  <r>
    <x v="1"/>
    <m/>
    <x v="0"/>
    <x v="0"/>
    <x v="0"/>
    <x v="0"/>
    <x v="0"/>
  </r>
  <r>
    <x v="13"/>
    <s v="Set of manifold + collector NO 20 NP6 (radijator heating), with 5 exits NO 15, one entrance NO 20, with vent pipe 1/2&quot;.                              "/>
    <x v="0"/>
    <x v="0"/>
    <x v="0"/>
    <x v="0"/>
    <x v="12"/>
  </r>
  <r>
    <x v="1"/>
    <m/>
    <x v="0"/>
    <x v="0"/>
    <x v="0"/>
    <x v="0"/>
    <x v="0"/>
  </r>
  <r>
    <x v="1"/>
    <s v="Svi izlazni vodovi (i na razdjelniku i na sabirniku) treba da budu opremljeni sa  ventilima o podventilima preko kojih će se omogućiti pojedinačno zatvaranje krugova."/>
    <x v="0"/>
    <x v="0"/>
    <x v="0"/>
    <x v="0"/>
    <x v="0"/>
  </r>
  <r>
    <x v="1"/>
    <m/>
    <x v="0"/>
    <x v="0"/>
    <x v="0"/>
    <x v="0"/>
    <x v="0"/>
  </r>
  <r>
    <x v="1"/>
    <s v="All stated equipment must be contained in built-in (under-plaster) box, whose price must be calculated in this item. Dimensions can be chosen subsequently, having in mind that the depth must be reconciled with construction phase. "/>
    <x v="1"/>
    <x v="2"/>
    <x v="15"/>
    <x v="15"/>
    <x v="0"/>
  </r>
  <r>
    <x v="1"/>
    <m/>
    <x v="0"/>
    <x v="0"/>
    <x v="0"/>
    <x v="0"/>
    <x v="0"/>
  </r>
  <r>
    <x v="14"/>
    <s v="Clips for transition from exit on the manifold to MKV pipe:"/>
    <x v="0"/>
    <x v="0"/>
    <x v="0"/>
    <x v="0"/>
    <x v="13"/>
  </r>
  <r>
    <x v="1"/>
    <m/>
    <x v="0"/>
    <x v="0"/>
    <x v="0"/>
    <x v="0"/>
    <x v="0"/>
  </r>
  <r>
    <x v="1"/>
    <s v="16x2,0 - Rp 1/2&quot;"/>
    <x v="2"/>
    <x v="6"/>
    <x v="16"/>
    <x v="16"/>
    <x v="0"/>
  </r>
  <r>
    <x v="1"/>
    <m/>
    <x v="0"/>
    <x v="0"/>
    <x v="0"/>
    <x v="0"/>
    <x v="0"/>
  </r>
  <r>
    <x v="15"/>
    <s v="MKV pipe, PEX+Al+PEX, for laying down in the floor, of following dimenstions:"/>
    <x v="0"/>
    <x v="0"/>
    <x v="0"/>
    <x v="0"/>
    <x v="14"/>
  </r>
  <r>
    <x v="1"/>
    <m/>
    <x v="0"/>
    <x v="0"/>
    <x v="0"/>
    <x v="0"/>
    <x v="0"/>
  </r>
  <r>
    <x v="1"/>
    <s v="F 16 x 2,0 mm "/>
    <x v="3"/>
    <x v="7"/>
    <x v="17"/>
    <x v="17"/>
    <x v="0"/>
  </r>
  <r>
    <x v="1"/>
    <m/>
    <x v="0"/>
    <x v="0"/>
    <x v="0"/>
    <x v="0"/>
    <x v="0"/>
  </r>
  <r>
    <x v="16"/>
    <s v="System check from pressure and functionality apsect"/>
    <x v="4"/>
    <x v="1"/>
    <x v="18"/>
    <x v="4"/>
    <x v="4"/>
  </r>
  <r>
    <x v="1"/>
    <m/>
    <x v="0"/>
    <x v="0"/>
    <x v="0"/>
    <x v="0"/>
    <x v="0"/>
  </r>
  <r>
    <x v="17"/>
    <s v="System balancing, bringing of system parametres to designed figures."/>
    <x v="4"/>
    <x v="1"/>
    <x v="19"/>
    <x v="12"/>
    <x v="8"/>
  </r>
  <r>
    <x v="1"/>
    <m/>
    <x v="0"/>
    <x v="0"/>
    <x v="0"/>
    <x v="0"/>
    <x v="0"/>
  </r>
  <r>
    <x v="18"/>
    <s v="Preparatory - finishing works "/>
    <x v="4"/>
    <x v="1"/>
    <x v="18"/>
    <x v="4"/>
    <x v="4"/>
  </r>
</pivotCacheRecords>
</file>

<file path=xl/pivotCache/pivotCacheRecords2.xml><?xml version="1.0" encoding="utf-8"?>
<pivotCacheRecords xmlns="http://schemas.openxmlformats.org/spreadsheetml/2006/main" xmlns:r="http://schemas.openxmlformats.org/officeDocument/2006/relationships" count="441">
  <r>
    <x v="0"/>
    <m/>
    <m/>
    <m/>
    <x v="0"/>
    <m/>
    <m/>
    <m/>
    <m/>
    <x v="0"/>
  </r>
  <r>
    <x v="0"/>
    <s v="I"/>
    <m/>
    <s v="EARTHWORKS"/>
    <x v="0"/>
    <m/>
    <m/>
    <m/>
    <m/>
    <x v="0"/>
  </r>
  <r>
    <x v="1"/>
    <s v="1"/>
    <s v="I1"/>
    <s v="Removal of surface layer on a terrain d=30 cm _x000a_due to construction of foundations and ground slab_x000a_Removal of material from site"/>
    <x v="0"/>
    <m/>
    <n v="0"/>
    <m/>
    <n v="390"/>
    <x v="0"/>
  </r>
  <r>
    <x v="0"/>
    <m/>
    <m/>
    <s v="Calculation per m3."/>
    <x v="1"/>
    <n v="30"/>
    <n v="13"/>
    <n v="390"/>
    <m/>
    <x v="0"/>
  </r>
  <r>
    <x v="0"/>
    <m/>
    <m/>
    <s v="Note: Upon completion of preparatory works, the contractor must prepare topographic screening of the lot. The new status shall be starting point for the digging calculation."/>
    <x v="0"/>
    <m/>
    <m/>
    <m/>
    <m/>
    <x v="0"/>
  </r>
  <r>
    <x v="1"/>
    <s v="2"/>
    <s v="I2"/>
    <s v="Wide mechanical digging of the land in the part provided for the building, and in the part around the building, in the light slope, in the II category soil. Digging is done from the terrain level after it has been cleaned, to upper level of surface concre"/>
    <x v="0"/>
    <m/>
    <m/>
    <m/>
    <n v="1497.6000000000001"/>
    <x v="0"/>
  </r>
  <r>
    <x v="0"/>
    <m/>
    <m/>
    <s v="Calculation per m3."/>
    <x v="1"/>
    <n v="166.4"/>
    <n v="9"/>
    <n v="1497.6000000000001"/>
    <m/>
    <x v="0"/>
  </r>
  <r>
    <x v="0"/>
    <m/>
    <m/>
    <m/>
    <x v="0"/>
    <m/>
    <m/>
    <m/>
    <m/>
    <x v="0"/>
  </r>
  <r>
    <x v="1"/>
    <s v="3"/>
    <s v="I3"/>
    <s v="Digging for the building's foundation strips. The strip dimensions are 0,6x0,6m:"/>
    <x v="0"/>
    <m/>
    <n v="0"/>
    <m/>
    <n v="130.08600000000001"/>
    <x v="0"/>
  </r>
  <r>
    <x v="0"/>
    <m/>
    <m/>
    <s v="Calculation per m3."/>
    <x v="1"/>
    <n v="14.454000000000001"/>
    <n v="9"/>
    <n v="130.08600000000001"/>
    <m/>
    <x v="0"/>
  </r>
  <r>
    <x v="0"/>
    <m/>
    <m/>
    <m/>
    <x v="0"/>
    <m/>
    <m/>
    <m/>
    <m/>
    <x v="0"/>
  </r>
  <r>
    <x v="1"/>
    <s v="4"/>
    <s v="I4"/>
    <s v="Covering the terrain with the dig-up soil, in the layers of 20 cm, after the concreting of the foundation strips"/>
    <x v="0"/>
    <m/>
    <n v="0"/>
    <m/>
    <n v="287"/>
    <x v="0"/>
  </r>
  <r>
    <x v="0"/>
    <m/>
    <m/>
    <s v="Calculation per m3."/>
    <x v="1"/>
    <n v="17.9375"/>
    <n v="16"/>
    <n v="287"/>
    <m/>
    <x v="0"/>
  </r>
  <r>
    <x v="0"/>
    <m/>
    <m/>
    <m/>
    <x v="0"/>
    <m/>
    <n v="0"/>
    <m/>
    <m/>
    <x v="0"/>
  </r>
  <r>
    <x v="1"/>
    <s v="5"/>
    <s v="I5"/>
    <s v="Purchase of material, spreading and tamping of the subbase layer of gravel d=20 cm for the concreting of the new floor slab. Calculation per m3."/>
    <x v="0"/>
    <m/>
    <n v="0"/>
    <m/>
    <n v="355.68"/>
    <x v="0"/>
  </r>
  <r>
    <x v="0"/>
    <m/>
    <m/>
    <m/>
    <x v="1"/>
    <n v="13.68"/>
    <n v="26"/>
    <n v="355.68"/>
    <m/>
    <x v="0"/>
  </r>
  <r>
    <x v="0"/>
    <s v="I"/>
    <s v="I"/>
    <s v="EARTHWORKS - TOTAL"/>
    <x v="0"/>
    <m/>
    <m/>
    <n v="2660.366"/>
    <m/>
    <x v="1"/>
  </r>
  <r>
    <x v="0"/>
    <s v="II"/>
    <m/>
    <s v="CONCRETE AND AB WORKS"/>
    <x v="0"/>
    <m/>
    <m/>
    <m/>
    <m/>
    <x v="0"/>
  </r>
  <r>
    <x v="2"/>
    <s v="1"/>
    <s v="II1"/>
    <s v="Concreting of the setting bed d=10 cm, under the foundation strips."/>
    <x v="0"/>
    <m/>
    <m/>
    <m/>
    <n v="458.84999999999991"/>
    <x v="0"/>
  </r>
  <r>
    <x v="0"/>
    <m/>
    <m/>
    <s v="Calculation per m3 of the built-in concrete "/>
    <x v="1"/>
    <n v="2.4149999999999996"/>
    <n v="190"/>
    <n v="458.84999999999991"/>
    <m/>
    <x v="0"/>
  </r>
  <r>
    <x v="0"/>
    <m/>
    <m/>
    <m/>
    <x v="0"/>
    <m/>
    <m/>
    <m/>
    <m/>
    <x v="0"/>
  </r>
  <r>
    <x v="2"/>
    <s v="2"/>
    <s v="II2"/>
    <s v="Purchase of material and concreting of the foundation strips in the excavation, concrete type MB 30. Reinforcement shall be calculated separately through bill of quantity."/>
    <x v="0"/>
    <m/>
    <m/>
    <m/>
    <n v="2753.0999999999995"/>
    <x v="0"/>
  </r>
  <r>
    <x v="0"/>
    <m/>
    <m/>
    <s v="Foundation strips Tt1, dim 60/60 cm, "/>
    <x v="0"/>
    <m/>
    <m/>
    <m/>
    <m/>
    <x v="0"/>
  </r>
  <r>
    <x v="0"/>
    <m/>
    <m/>
    <s v="Calculation per m3 of the built-in concrete "/>
    <x v="1"/>
    <n v="14.489999999999997"/>
    <n v="190"/>
    <n v="2753.0999999999995"/>
    <m/>
    <x v="0"/>
  </r>
  <r>
    <x v="0"/>
    <m/>
    <m/>
    <m/>
    <x v="0"/>
    <m/>
    <n v="0"/>
    <m/>
    <m/>
    <x v="0"/>
  </r>
  <r>
    <x v="2"/>
    <s v="5"/>
    <s v="II5"/>
    <s v="Purchase of material and construction of the ceeling AB slabs, in the smooth formwork of total slab thickness d=12 cm. The reinforcement shall be calculated separately. Calculation per m3 of the built-in concrete."/>
    <x v="0"/>
    <m/>
    <n v="0"/>
    <m/>
    <n v="4366.26"/>
    <x v="0"/>
  </r>
  <r>
    <x v="0"/>
    <m/>
    <m/>
    <s v="Ground slab on the building's ground floor, level -0,12"/>
    <x v="1"/>
    <n v="7.9799999999999995"/>
    <n v="240"/>
    <n v="1915.1999999999998"/>
    <m/>
    <x v="0"/>
  </r>
  <r>
    <x v="0"/>
    <m/>
    <m/>
    <s v="Ground slab on the building's ground floor, +2,68"/>
    <x v="1"/>
    <n v="9.0780000000000012"/>
    <n v="270"/>
    <n v="2451.0600000000004"/>
    <m/>
    <x v="0"/>
  </r>
  <r>
    <x v="0"/>
    <m/>
    <m/>
    <m/>
    <x v="0"/>
    <m/>
    <m/>
    <m/>
    <m/>
    <x v="0"/>
  </r>
  <r>
    <x v="2"/>
    <s v="6"/>
    <s v="II6"/>
    <s v="Purchase of material and concreting of lightly reinforced ground slab d=8 cm, MB 20 concreting is performed by hidroisolation which is welded on the lower AB slab. It will be reinforced with Q188 mesh, which is part of the price._x000a_Calculation per m3 of the"/>
    <x v="0"/>
    <m/>
    <n v="0"/>
    <m/>
    <n v="672.59999999999991"/>
    <x v="0"/>
  </r>
  <r>
    <x v="0"/>
    <m/>
    <m/>
    <s v="Ground slab"/>
    <x v="1"/>
    <n v="2.36"/>
    <n v="285"/>
    <n v="672.59999999999991"/>
    <m/>
    <x v="0"/>
  </r>
  <r>
    <x v="0"/>
    <m/>
    <m/>
    <m/>
    <x v="0"/>
    <m/>
    <m/>
    <m/>
    <m/>
    <x v="0"/>
  </r>
  <r>
    <x v="2"/>
    <s v="7"/>
    <s v="II7"/>
    <s v="Purchase of material, construction and concreting of AB pillars in the three-side and two-side formwork, with MB 30 concrete. The reinforcement shall be calcualated separately. _x000a_Calculation per m3 of the built-in concrete. "/>
    <x v="0"/>
    <m/>
    <n v="0"/>
    <m/>
    <n v="1068.25"/>
    <x v="0"/>
  </r>
  <r>
    <x v="0"/>
    <m/>
    <m/>
    <s v="Ground floor pillars dimensions 0,25x0,25x2,5m "/>
    <x v="1"/>
    <n v="1.875"/>
    <n v="250"/>
    <n v="468.75"/>
    <m/>
    <x v="0"/>
  </r>
  <r>
    <x v="0"/>
    <m/>
    <m/>
    <s v="Floor pillars dimensions 0,25x0,25x2,68m "/>
    <x v="1"/>
    <n v="2.0100000000000002"/>
    <n v="250"/>
    <n v="502.50000000000006"/>
    <m/>
    <x v="0"/>
  </r>
  <r>
    <x v="0"/>
    <m/>
    <m/>
    <s v="Ground floor pillars dimensions 0,40x0,25x2,5m "/>
    <x v="1"/>
    <n v="0.25"/>
    <n v="250"/>
    <n v="62.5"/>
    <m/>
    <x v="0"/>
  </r>
  <r>
    <x v="0"/>
    <m/>
    <m/>
    <s v="Floor pillars dimensions 0,40x0,25x1,38m "/>
    <x v="1"/>
    <n v="0.13799999999999998"/>
    <n v="250"/>
    <n v="34.499999999999993"/>
    <m/>
    <x v="0"/>
  </r>
  <r>
    <x v="0"/>
    <m/>
    <m/>
    <m/>
    <x v="0"/>
    <m/>
    <m/>
    <m/>
    <m/>
    <x v="0"/>
  </r>
  <r>
    <x v="2"/>
    <s v="9"/>
    <s v="II9"/>
    <s v="Purchase of material and construction of AB beam in the building, in the smooth formwork, dimensions 25/30 cm. Reinforcement shall be calculated separately. _x000a_Calculation per m3 of the built-in concrete."/>
    <x v="0"/>
    <m/>
    <n v="0"/>
    <m/>
    <n v="1185"/>
    <x v="0"/>
  </r>
  <r>
    <x v="0"/>
    <m/>
    <m/>
    <s v="G1 beam 0,25/0,30"/>
    <x v="1"/>
    <n v="4.74"/>
    <n v="250"/>
    <n v="1185"/>
    <m/>
    <x v="0"/>
  </r>
  <r>
    <x v="0"/>
    <m/>
    <m/>
    <m/>
    <x v="0"/>
    <m/>
    <m/>
    <m/>
    <m/>
    <x v="0"/>
  </r>
  <r>
    <x v="0"/>
    <m/>
    <m/>
    <s v="INTERMEDIATE LANDING SLABS"/>
    <x v="0"/>
    <m/>
    <m/>
    <m/>
    <m/>
    <x v="0"/>
  </r>
  <r>
    <x v="2"/>
    <s v="10"/>
    <s v="II10"/>
    <s v="Purchase of material and concreting of AB intermediate landing staircase slabs, thickness 12 cm, in the smooth formwork, of 6.66 m2/m3 concrete consumption, concrete type MB 30. All works must be performed according to given blueprints, details, and the s"/>
    <x v="0"/>
    <m/>
    <m/>
    <m/>
    <n v="68.543999999999997"/>
    <x v="0"/>
  </r>
  <r>
    <x v="0"/>
    <m/>
    <m/>
    <s v="Calculation per m3. "/>
    <x v="0"/>
    <m/>
    <m/>
    <m/>
    <m/>
    <x v="0"/>
  </r>
  <r>
    <x v="0"/>
    <m/>
    <m/>
    <s v="AB intermediate landing slabs d=12 cm, MB 30"/>
    <x v="0"/>
    <m/>
    <m/>
    <m/>
    <m/>
    <x v="0"/>
  </r>
  <r>
    <x v="0"/>
    <m/>
    <m/>
    <s v="level +1.60 m"/>
    <x v="1"/>
    <n v="0.24479999999999999"/>
    <n v="280"/>
    <n v="68.543999999999997"/>
    <m/>
    <x v="0"/>
  </r>
  <r>
    <x v="0"/>
    <m/>
    <m/>
    <m/>
    <x v="0"/>
    <m/>
    <m/>
    <m/>
    <m/>
    <x v="0"/>
  </r>
  <r>
    <x v="0"/>
    <m/>
    <m/>
    <s v="SLABS OF THE STAIRCASE LEGS "/>
    <x v="0"/>
    <m/>
    <m/>
    <m/>
    <m/>
    <x v="0"/>
  </r>
  <r>
    <x v="2"/>
    <s v="11"/>
    <s v="II11"/>
    <s v="Purchase of material and concreting of AB slabs of the staircase legs, thickness 12 cm, in the smooth formwork, of 6.66 m2/m3 concrete consumption, concrete type MB 30. All works must be performed according to given blueprints, details, and the static req"/>
    <x v="0"/>
    <m/>
    <m/>
    <m/>
    <n v="210.73500000000001"/>
    <x v="0"/>
  </r>
  <r>
    <x v="0"/>
    <m/>
    <m/>
    <s v="Calculation per m3. "/>
    <x v="0"/>
    <m/>
    <m/>
    <m/>
    <m/>
    <x v="0"/>
  </r>
  <r>
    <x v="0"/>
    <m/>
    <m/>
    <s v="AB staircase legs slabs d=12 cm, MB 30"/>
    <x v="0"/>
    <m/>
    <m/>
    <m/>
    <m/>
    <x v="0"/>
  </r>
  <r>
    <x v="0"/>
    <m/>
    <m/>
    <s v="from level +0,00 m to level +1.60 m "/>
    <x v="1"/>
    <n v="0.36495"/>
    <n v="300"/>
    <n v="109.485"/>
    <m/>
    <x v="0"/>
  </r>
  <r>
    <x v="0"/>
    <m/>
    <m/>
    <s v="from level +1,60 m to level +2.80 m "/>
    <x v="1"/>
    <n v="0.33750000000000002"/>
    <n v="300"/>
    <n v="101.25"/>
    <m/>
    <x v="0"/>
  </r>
  <r>
    <x v="0"/>
    <m/>
    <m/>
    <m/>
    <x v="0"/>
    <m/>
    <m/>
    <m/>
    <m/>
    <x v="0"/>
  </r>
  <r>
    <x v="0"/>
    <m/>
    <m/>
    <s v="REINFORCEMENT"/>
    <x v="0"/>
    <m/>
    <m/>
    <m/>
    <m/>
    <x v="0"/>
  </r>
  <r>
    <x v="2"/>
    <s v="12"/>
    <s v="II12"/>
    <s v="Purchase, transport, correction, cutting, bending and assembly of the reinforcement. The price of kg of built-in reinforcement contains all slab distancers, beams, walls, as well as reinforcement welding if necessary. A kg of built-in reinforcement is pai"/>
    <x v="0"/>
    <m/>
    <m/>
    <m/>
    <n v="9719.4825000000001"/>
    <x v="0"/>
  </r>
  <r>
    <x v="0"/>
    <m/>
    <m/>
    <m/>
    <x v="0"/>
    <m/>
    <m/>
    <m/>
    <m/>
    <x v="0"/>
  </r>
  <r>
    <x v="0"/>
    <m/>
    <m/>
    <s v="MAR 500/560"/>
    <x v="2"/>
    <m/>
    <n v="2.8"/>
    <m/>
    <m/>
    <x v="0"/>
  </r>
  <r>
    <x v="0"/>
    <m/>
    <m/>
    <s v="slabs, beams, staircase, walls and pillars "/>
    <x v="0"/>
    <m/>
    <m/>
    <m/>
    <m/>
    <x v="0"/>
  </r>
  <r>
    <x v="0"/>
    <m/>
    <m/>
    <m/>
    <x v="0"/>
    <m/>
    <m/>
    <m/>
    <m/>
    <x v="0"/>
  </r>
  <r>
    <x v="0"/>
    <m/>
    <m/>
    <s v="B St 500 A &gt;Ǿ 12"/>
    <x v="2"/>
    <m/>
    <m/>
    <m/>
    <m/>
    <x v="0"/>
  </r>
  <r>
    <x v="0"/>
    <m/>
    <m/>
    <s v="B St 500 A ≤Ǿ 12"/>
    <x v="2"/>
    <m/>
    <m/>
    <m/>
    <m/>
    <x v="0"/>
  </r>
  <r>
    <x v="0"/>
    <m/>
    <m/>
    <s v="REINFORCEMENT total "/>
    <x v="2"/>
    <n v="4628.3249999999998"/>
    <n v="2.1"/>
    <n v="9719.4825000000001"/>
    <m/>
    <x v="0"/>
  </r>
  <r>
    <x v="0"/>
    <m/>
    <m/>
    <m/>
    <x v="0"/>
    <m/>
    <m/>
    <m/>
    <m/>
    <x v="0"/>
  </r>
  <r>
    <x v="0"/>
    <s v="II"/>
    <s v="II"/>
    <s v="CONCRETE WORKS TOTAL"/>
    <x v="0"/>
    <m/>
    <m/>
    <n v="20502.821499999998"/>
    <m/>
    <x v="2"/>
  </r>
  <r>
    <x v="0"/>
    <m/>
    <m/>
    <m/>
    <x v="0"/>
    <m/>
    <m/>
    <m/>
    <m/>
    <x v="0"/>
  </r>
  <r>
    <x v="0"/>
    <s v="III"/>
    <m/>
    <s v="MASONRY OF NEW WALLS"/>
    <x v="0"/>
    <m/>
    <m/>
    <m/>
    <m/>
    <x v="0"/>
  </r>
  <r>
    <x v="0"/>
    <m/>
    <m/>
    <m/>
    <x v="0"/>
    <m/>
    <m/>
    <m/>
    <m/>
    <x v="0"/>
  </r>
  <r>
    <x v="3"/>
    <s v="1"/>
    <s v="III1"/>
    <s v="Masonry of exterior walls d=25 cm by hollow blocks dimensions 25x25x19 cm  in the cement mortar  1:2:6 ( JUS.B. D1.015.). _x000a_Calculation per m3. "/>
    <x v="0"/>
    <m/>
    <n v="0"/>
    <m/>
    <n v="3436.3187500000004"/>
    <x v="0"/>
  </r>
  <r>
    <x v="0"/>
    <m/>
    <m/>
    <s v="The price also contains the construction of the necessary AB tie beam which are reinforced by the constructive reinforcement +/- 2 Ø 12 mm. "/>
    <x v="0"/>
    <m/>
    <n v="0"/>
    <m/>
    <m/>
    <x v="0"/>
  </r>
  <r>
    <x v="0"/>
    <m/>
    <m/>
    <s v="All vertical tie beam are calculated by m3 of masoned walls. If necessary, the joints of 1 cm thickness under the AB slab or beam should be closed by appropriate foam over the entire wall thickness."/>
    <x v="0"/>
    <m/>
    <n v="0"/>
    <m/>
    <m/>
    <x v="0"/>
  </r>
  <r>
    <x v="0"/>
    <m/>
    <m/>
    <s v="Calculation per m3 of masoned walls"/>
    <x v="0"/>
    <m/>
    <n v="0"/>
    <m/>
    <m/>
    <x v="0"/>
  </r>
  <r>
    <x v="0"/>
    <m/>
    <m/>
    <m/>
    <x v="0"/>
    <m/>
    <n v="0"/>
    <m/>
    <m/>
    <x v="0"/>
  </r>
  <r>
    <x v="0"/>
    <m/>
    <m/>
    <s v="Ground floor:"/>
    <x v="0"/>
    <m/>
    <n v="0"/>
    <m/>
    <m/>
    <x v="0"/>
  </r>
  <r>
    <x v="0"/>
    <m/>
    <m/>
    <s v="Outer wall d=25cm "/>
    <x v="1"/>
    <n v="12.631250000000001"/>
    <n v="145"/>
    <n v="1831.5312500000002"/>
    <m/>
    <x v="0"/>
  </r>
  <r>
    <x v="0"/>
    <m/>
    <m/>
    <s v="Parapet walls"/>
    <x v="1"/>
    <n v="2.1349999999999998"/>
    <n v="145"/>
    <n v="309.57499999999999"/>
    <m/>
    <x v="0"/>
  </r>
  <r>
    <x v="0"/>
    <m/>
    <m/>
    <m/>
    <x v="0"/>
    <m/>
    <m/>
    <m/>
    <m/>
    <x v="0"/>
  </r>
  <r>
    <x v="0"/>
    <m/>
    <m/>
    <s v="Floor:"/>
    <x v="0"/>
    <m/>
    <n v="0"/>
    <m/>
    <m/>
    <x v="0"/>
  </r>
  <r>
    <x v="0"/>
    <m/>
    <m/>
    <s v="Outer wall d=25cm "/>
    <x v="1"/>
    <n v="7.125"/>
    <n v="145"/>
    <n v="1033.125"/>
    <m/>
    <x v="0"/>
  </r>
  <r>
    <x v="0"/>
    <m/>
    <m/>
    <s v="Parapet walls"/>
    <x v="1"/>
    <n v="1.8075000000000001"/>
    <n v="145"/>
    <n v="262.08750000000003"/>
    <m/>
    <x v="0"/>
  </r>
  <r>
    <x v="0"/>
    <m/>
    <m/>
    <m/>
    <x v="0"/>
    <m/>
    <m/>
    <m/>
    <m/>
    <x v="0"/>
  </r>
  <r>
    <x v="3"/>
    <s v="2"/>
    <s v="III2"/>
    <s v="Rough and fine plastering of the walls d=2-2.5 cm in the cement mortar 1:3:9, with previous appliance of the rare cement layer with the use of light movable scafold, walls are skim finished by a skim coat."/>
    <x v="0"/>
    <m/>
    <n v="0"/>
    <m/>
    <n v="916.20749999999998"/>
    <x v="0"/>
  </r>
  <r>
    <x v="0"/>
    <m/>
    <m/>
    <s v="Calculation per m2"/>
    <x v="0"/>
    <m/>
    <n v="0"/>
    <m/>
    <m/>
    <x v="0"/>
  </r>
  <r>
    <x v="0"/>
    <m/>
    <m/>
    <m/>
    <x v="0"/>
    <m/>
    <m/>
    <m/>
    <m/>
    <x v="0"/>
  </r>
  <r>
    <x v="0"/>
    <m/>
    <m/>
    <s v="Ground floor:"/>
    <x v="0"/>
    <m/>
    <m/>
    <m/>
    <m/>
    <x v="0"/>
  </r>
  <r>
    <x v="0"/>
    <m/>
    <m/>
    <s v="Exteropr wall mortar"/>
    <x v="3"/>
    <n v="45.525000000000006"/>
    <n v="13"/>
    <n v="591.82500000000005"/>
    <m/>
    <x v="0"/>
  </r>
  <r>
    <x v="0"/>
    <m/>
    <m/>
    <s v="Parapet wall mortar"/>
    <x v="3"/>
    <n v="4.2275"/>
    <n v="13"/>
    <n v="54.957500000000003"/>
    <m/>
    <x v="0"/>
  </r>
  <r>
    <x v="0"/>
    <m/>
    <m/>
    <m/>
    <x v="0"/>
    <m/>
    <m/>
    <m/>
    <m/>
    <x v="0"/>
  </r>
  <r>
    <x v="0"/>
    <m/>
    <m/>
    <s v="Floor:"/>
    <x v="0"/>
    <m/>
    <m/>
    <m/>
    <m/>
    <x v="0"/>
  </r>
  <r>
    <x v="0"/>
    <m/>
    <m/>
    <s v="Exterior wall mortar"/>
    <x v="3"/>
    <n v="18.480000000000004"/>
    <n v="13"/>
    <n v="240.24000000000007"/>
    <m/>
    <x v="0"/>
  </r>
  <r>
    <x v="0"/>
    <m/>
    <m/>
    <s v="Parapet wall mortar"/>
    <x v="3"/>
    <n v="2.2450000000000001"/>
    <n v="13"/>
    <n v="29.185000000000002"/>
    <m/>
    <x v="0"/>
  </r>
  <r>
    <x v="0"/>
    <m/>
    <m/>
    <m/>
    <x v="0"/>
    <m/>
    <m/>
    <m/>
    <m/>
    <x v="0"/>
  </r>
  <r>
    <x v="0"/>
    <m/>
    <m/>
    <s v="TERMIC INSULATION"/>
    <x v="0"/>
    <m/>
    <n v="0"/>
    <m/>
    <m/>
    <x v="0"/>
  </r>
  <r>
    <x v="3"/>
    <s v="3"/>
    <s v="III3"/>
    <s v="Purchase of material and installation of termic insulation from the expanded polystiren d=6 cm, wight capacity 400 kg/m2. "/>
    <x v="0"/>
    <m/>
    <n v="0"/>
    <m/>
    <n v="1950.2"/>
    <x v="0"/>
  </r>
  <r>
    <x v="0"/>
    <m/>
    <m/>
    <s v="The price should also include the installation of PVC foil d=0.01 cm above thermic insulation, so that termic insulation could not be damaged during the concreting of the screed slab."/>
    <x v="0"/>
    <m/>
    <n v="0"/>
    <m/>
    <m/>
    <x v="0"/>
  </r>
  <r>
    <x v="0"/>
    <m/>
    <m/>
    <s v="Calculaton per m2 of the set-up TI polysterin, d=5 and 6 cm with PVC foil."/>
    <x v="0"/>
    <m/>
    <n v="0"/>
    <m/>
    <m/>
    <x v="0"/>
  </r>
  <r>
    <x v="0"/>
    <m/>
    <m/>
    <m/>
    <x v="0"/>
    <m/>
    <m/>
    <m/>
    <m/>
    <x v="0"/>
  </r>
  <r>
    <x v="0"/>
    <m/>
    <m/>
    <s v="Ground floor: ground thermic insulation d=6 cm, "/>
    <x v="3"/>
    <n v="66.400000000000006"/>
    <n v="14"/>
    <n v="929.60000000000014"/>
    <m/>
    <x v="0"/>
  </r>
  <r>
    <x v="0"/>
    <m/>
    <m/>
    <s v="Floor: ground thermic insulation d=5 cm, "/>
    <x v="3"/>
    <n v="75.599999999999994"/>
    <n v="13.5"/>
    <n v="1020.6"/>
    <m/>
    <x v="0"/>
  </r>
  <r>
    <x v="0"/>
    <m/>
    <m/>
    <m/>
    <x v="0"/>
    <m/>
    <n v="0"/>
    <m/>
    <m/>
    <x v="0"/>
  </r>
  <r>
    <x v="0"/>
    <m/>
    <m/>
    <s v="CEMENT SCREED"/>
    <x v="0"/>
    <m/>
    <n v="0"/>
    <m/>
    <m/>
    <x v="0"/>
  </r>
  <r>
    <x v="3"/>
    <s v="4"/>
    <s v="III4"/>
    <s v="Purchase of material and construction of reinforced cement screed d=4 cm of minimum type M 25. The cement sccreed must be constructed on the clean and dry surface, and be protected from the sun's and wind's influence in the first few hours."/>
    <x v="0"/>
    <m/>
    <n v="0"/>
    <m/>
    <n v="2219.15"/>
    <x v="0"/>
  </r>
  <r>
    <x v="0"/>
    <m/>
    <m/>
    <s v="Reinforcement of the cement screed with glass wool which is part of the price. In the larger spaces, screed should be laid in the diluted areas (according to the construction shaft) and areas up to d=3 mm should be filled with double-component elastic  ma"/>
    <x v="0"/>
    <m/>
    <n v="0"/>
    <m/>
    <m/>
    <x v="0"/>
  </r>
  <r>
    <x v="0"/>
    <m/>
    <m/>
    <s v="Calculation per m2. Screed, d=4-6 cm, M 25, is reinforced with a glass wool. "/>
    <x v="0"/>
    <m/>
    <n v="0"/>
    <m/>
    <m/>
    <x v="0"/>
  </r>
  <r>
    <x v="0"/>
    <m/>
    <m/>
    <m/>
    <x v="0"/>
    <m/>
    <m/>
    <m/>
    <m/>
    <x v="0"/>
  </r>
  <r>
    <x v="0"/>
    <m/>
    <m/>
    <s v="Proof according to the finished floor layers "/>
    <x v="0"/>
    <m/>
    <n v="0"/>
    <m/>
    <m/>
    <x v="0"/>
  </r>
  <r>
    <x v="0"/>
    <m/>
    <m/>
    <s v="Ground floor, floor thermic insulation d=6 cm, "/>
    <x v="3"/>
    <n v="62.5"/>
    <n v="17.5"/>
    <n v="1093.75"/>
    <m/>
    <x v="0"/>
  </r>
  <r>
    <x v="0"/>
    <m/>
    <m/>
    <s v="Floor, floor thermic insulation d=5 cm, "/>
    <x v="3"/>
    <n v="66.2"/>
    <n v="17"/>
    <n v="1125.4000000000001"/>
    <m/>
    <x v="0"/>
  </r>
  <r>
    <x v="0"/>
    <m/>
    <m/>
    <m/>
    <x v="0"/>
    <m/>
    <m/>
    <m/>
    <m/>
    <x v="0"/>
  </r>
  <r>
    <x v="0"/>
    <m/>
    <m/>
    <s v="CHIMNEYS"/>
    <x v="0"/>
    <m/>
    <m/>
    <m/>
    <m/>
    <x v="0"/>
  </r>
  <r>
    <x v="3"/>
    <s v="5"/>
    <s v="III5"/>
    <s v="Masonry of typical double chimney with ventilation cannal type  &quot;SCHIEDEL&quot; dimensions 0,86*0,4 height 8,10 m, by mortar of ratio 1:2:6. The chimney consists of tri basic elements:_x000a_- high quality chimney pipes from thermic ceramics_x000a_- adjusted thermal insul"/>
    <x v="0"/>
    <m/>
    <m/>
    <m/>
    <n v="1965.6000000000001"/>
    <x v="0"/>
  </r>
  <r>
    <x v="0"/>
    <m/>
    <m/>
    <s v="Calculation per m'. "/>
    <x v="4"/>
    <n v="7.2"/>
    <n v="273"/>
    <n v="1965.6"/>
    <m/>
    <x v="0"/>
  </r>
  <r>
    <x v="0"/>
    <m/>
    <m/>
    <m/>
    <x v="0"/>
    <m/>
    <m/>
    <m/>
    <m/>
    <x v="0"/>
  </r>
  <r>
    <x v="0"/>
    <s v="III"/>
    <s v="III"/>
    <s v="TOTAL MASONRY WORKS"/>
    <x v="0"/>
    <m/>
    <m/>
    <n v="10487.476250000002"/>
    <m/>
    <x v="3"/>
  </r>
  <r>
    <x v="0"/>
    <m/>
    <m/>
    <m/>
    <x v="0"/>
    <m/>
    <m/>
    <m/>
    <m/>
    <x v="0"/>
  </r>
  <r>
    <x v="0"/>
    <s v="IV"/>
    <m/>
    <s v="INSULATIONS"/>
    <x v="0"/>
    <m/>
    <m/>
    <m/>
    <m/>
    <x v="0"/>
  </r>
  <r>
    <x v="0"/>
    <m/>
    <m/>
    <s v="WATERPROOFING"/>
    <x v="0"/>
    <m/>
    <m/>
    <m/>
    <m/>
    <x v="0"/>
  </r>
  <r>
    <x v="0"/>
    <m/>
    <m/>
    <s v="Waterproofing will be derived by placing a hot bitument coat on a clean and flat surface, or using a bitumen mass with consumption of 1,5 kg/m2. Afterwards, two layers of waterproof bitumen membrane should be laid down. One waterproofing membrane is with "/>
    <x v="0"/>
    <m/>
    <m/>
    <m/>
    <m/>
    <x v="0"/>
  </r>
  <r>
    <x v="4"/>
    <n v="1"/>
    <s v="VI1"/>
    <s v="Purchase of material and construction of horizontal floor waterproofing for the ground floor, over the floor AB slab. "/>
    <x v="0"/>
    <m/>
    <m/>
    <m/>
    <n v="2288.4750000000004"/>
    <x v="0"/>
  </r>
  <r>
    <x v="0"/>
    <m/>
    <m/>
    <s v="Calculation per m2 of horizontal projection. "/>
    <x v="0"/>
    <m/>
    <m/>
    <m/>
    <m/>
    <x v="0"/>
  </r>
  <r>
    <x v="0"/>
    <m/>
    <m/>
    <s v="Horizontal waterproofing"/>
    <x v="3"/>
    <n v="72.650000000000006"/>
    <n v="31.5"/>
    <n v="2288.4749999999999"/>
    <m/>
    <x v="0"/>
  </r>
  <r>
    <x v="0"/>
    <m/>
    <m/>
    <m/>
    <x v="0"/>
    <m/>
    <m/>
    <m/>
    <m/>
    <x v="0"/>
  </r>
  <r>
    <x v="0"/>
    <m/>
    <m/>
    <s v="WATERPROOFING OF INNER SPACES, SANITARY NODE, KITCHENS ETC. "/>
    <x v="0"/>
    <m/>
    <m/>
    <m/>
    <m/>
    <x v="0"/>
  </r>
  <r>
    <x v="0"/>
    <m/>
    <m/>
    <m/>
    <x v="0"/>
    <m/>
    <m/>
    <m/>
    <m/>
    <x v="0"/>
  </r>
  <r>
    <x v="4"/>
    <s v="2"/>
    <s v="VI2"/>
    <s v="Purchase of materials and construction of floor waterproofing for the sanitary rooms, kitchens and similar rooms with previous repair of the concrete slab. "/>
    <x v="0"/>
    <m/>
    <m/>
    <m/>
    <n v="551.79999999999995"/>
    <x v="0"/>
  </r>
  <r>
    <x v="0"/>
    <m/>
    <m/>
    <s v="Waterproofing is performed by laying the cold coat of bitument on clean and flat surface, after which the hot coat of bitumen or bitumen mass with consumption of 1,5 kg/ m2 is applied. After that, two layers of waterproofing membranes with layer of glass "/>
    <x v="0"/>
    <m/>
    <m/>
    <m/>
    <m/>
    <x v="0"/>
  </r>
  <r>
    <x v="0"/>
    <m/>
    <m/>
    <s v="Calculation per m2 of the horizontal projection regardless of the scrunch height:  "/>
    <x v="0"/>
    <m/>
    <m/>
    <m/>
    <m/>
    <x v="0"/>
  </r>
  <r>
    <x v="0"/>
    <m/>
    <m/>
    <m/>
    <x v="0"/>
    <m/>
    <m/>
    <m/>
    <m/>
    <x v="0"/>
  </r>
  <r>
    <x v="0"/>
    <m/>
    <m/>
    <s v="Ground floor:"/>
    <x v="0"/>
    <m/>
    <m/>
    <m/>
    <m/>
    <x v="0"/>
  </r>
  <r>
    <x v="0"/>
    <m/>
    <m/>
    <s v="Kitchen"/>
    <x v="3"/>
    <n v="3.5"/>
    <n v="31"/>
    <n v="108.5"/>
    <m/>
    <x v="0"/>
  </r>
  <r>
    <x v="0"/>
    <m/>
    <m/>
    <s v="Bathroom"/>
    <x v="3"/>
    <n v="9.6"/>
    <n v="31"/>
    <n v="297.60000000000002"/>
    <m/>
    <x v="0"/>
  </r>
  <r>
    <x v="0"/>
    <m/>
    <m/>
    <m/>
    <x v="0"/>
    <m/>
    <m/>
    <m/>
    <m/>
    <x v="0"/>
  </r>
  <r>
    <x v="0"/>
    <m/>
    <m/>
    <s v="Floor:"/>
    <x v="0"/>
    <m/>
    <n v="9"/>
    <m/>
    <m/>
    <x v="0"/>
  </r>
  <r>
    <x v="0"/>
    <m/>
    <m/>
    <s v="Bathroom no. 2"/>
    <x v="3"/>
    <n v="4.7"/>
    <n v="31"/>
    <n v="145.69999999999999"/>
    <m/>
    <x v="0"/>
  </r>
  <r>
    <x v="0"/>
    <m/>
    <m/>
    <m/>
    <x v="0"/>
    <m/>
    <m/>
    <m/>
    <m/>
    <x v="0"/>
  </r>
  <r>
    <x v="0"/>
    <m/>
    <m/>
    <s v="THERMIC INSULATION"/>
    <x v="0"/>
    <m/>
    <m/>
    <m/>
    <m/>
    <x v="0"/>
  </r>
  <r>
    <x v="4"/>
    <s v="3"/>
    <s v="IV3"/>
    <s v="Purchase and construction of light slabs made of mineral wool, thickness 2x100 mm. Mineral wool slabs are to be set up as thermic and sound insulation of the attic, according to the details and instructions from the main designer. _x000a_Calculation per m2."/>
    <x v="0"/>
    <m/>
    <m/>
    <m/>
    <n v="1512"/>
    <x v="0"/>
  </r>
  <r>
    <x v="0"/>
    <m/>
    <m/>
    <s v="Thermic insulation is set horizotaly. "/>
    <x v="3"/>
    <n v="72"/>
    <n v="21"/>
    <n v="1512"/>
    <m/>
    <x v="0"/>
  </r>
  <r>
    <x v="0"/>
    <m/>
    <m/>
    <m/>
    <x v="0"/>
    <m/>
    <m/>
    <m/>
    <m/>
    <x v="0"/>
  </r>
  <r>
    <x v="4"/>
    <s v="4"/>
    <s v="VI4"/>
    <s v="Purchase and construction of the layer of steam-permeable polypropilen foil. Foil is set up and the joints are glued on both sides by adhesive reinforced acril strip, according to the producer's instructions. _x000a_Calculation per m2._x000a_"/>
    <x v="0"/>
    <m/>
    <m/>
    <m/>
    <n v="288"/>
    <x v="0"/>
  </r>
  <r>
    <x v="0"/>
    <m/>
    <m/>
    <m/>
    <x v="3"/>
    <n v="72"/>
    <n v="4"/>
    <n v="288"/>
    <m/>
    <x v="0"/>
  </r>
  <r>
    <x v="0"/>
    <s v="IV"/>
    <s v="IV"/>
    <s v="THERMIC INSULATION TOTAL"/>
    <x v="0"/>
    <m/>
    <m/>
    <n v="4640.2750000000005"/>
    <m/>
    <x v="4"/>
  </r>
  <r>
    <x v="0"/>
    <m/>
    <m/>
    <m/>
    <x v="0"/>
    <m/>
    <m/>
    <m/>
    <m/>
    <x v="0"/>
  </r>
  <r>
    <x v="0"/>
    <s v="V"/>
    <m/>
    <s v="ROOFING WORKS"/>
    <x v="0"/>
    <m/>
    <m/>
    <m/>
    <m/>
    <x v="0"/>
  </r>
  <r>
    <x v="0"/>
    <m/>
    <m/>
    <m/>
    <x v="0"/>
    <m/>
    <m/>
    <m/>
    <m/>
    <x v="0"/>
  </r>
  <r>
    <x v="0"/>
    <m/>
    <m/>
    <s v="Prior to commencing the roofing works, it is necessary to take measures on the site, and to make a breakdown of the characteristic details for all specific sections of the complex roof construction. "/>
    <x v="0"/>
    <m/>
    <m/>
    <m/>
    <m/>
    <x v="0"/>
  </r>
  <r>
    <x v="0"/>
    <m/>
    <m/>
    <m/>
    <x v="0"/>
    <m/>
    <m/>
    <m/>
    <m/>
    <x v="0"/>
  </r>
  <r>
    <x v="0"/>
    <m/>
    <m/>
    <s v="THE BUILDING'S ROOF"/>
    <x v="0"/>
    <m/>
    <m/>
    <m/>
    <m/>
    <x v="0"/>
  </r>
  <r>
    <x v="5"/>
    <n v="1"/>
    <s v="V1"/>
    <s v="WOODEN ROOF CONSTRUCTION"/>
    <x v="0"/>
    <m/>
    <m/>
    <m/>
    <m/>
    <x v="0"/>
  </r>
  <r>
    <x v="5"/>
    <s v="1"/>
    <m/>
    <s v="Purchase of material, construction and instalation of the wooden roof construction of the building's roof, according to the wood construction scheme from the main design, static calculations, and breakdown of sawn timbers."/>
    <x v="0"/>
    <m/>
    <m/>
    <m/>
    <n v="4944"/>
    <x v="0"/>
  </r>
  <r>
    <x v="0"/>
    <m/>
    <m/>
    <s v="Wood construction is to be made from pine timbers of I class, protected from woodworms by appropriate coating."/>
    <x v="0"/>
    <m/>
    <m/>
    <m/>
    <m/>
    <x v="0"/>
  </r>
  <r>
    <x v="0"/>
    <m/>
    <m/>
    <s v="Wood construction is to be made from the elements stated in the main design:_x000a_-purlines 14/16 cm;_x000a_-rafters 10/12 cm;_x000a_-battens 5/5 cm;_x000a_-roof board 2,4 cm;"/>
    <x v="0"/>
    <m/>
    <m/>
    <m/>
    <m/>
    <x v="0"/>
  </r>
  <r>
    <x v="0"/>
    <m/>
    <m/>
    <s v="Calculation per m2 of wood construction "/>
    <x v="0"/>
    <m/>
    <m/>
    <m/>
    <m/>
    <x v="0"/>
  </r>
  <r>
    <x v="0"/>
    <m/>
    <m/>
    <m/>
    <x v="3"/>
    <n v="96"/>
    <n v="51.5"/>
    <n v="4944"/>
    <m/>
    <x v="0"/>
  </r>
  <r>
    <x v="0"/>
    <m/>
    <m/>
    <m/>
    <x v="0"/>
    <m/>
    <m/>
    <m/>
    <m/>
    <x v="0"/>
  </r>
  <r>
    <x v="5"/>
    <s v="2"/>
    <s v="V2"/>
    <s v="Purchase and setting up of the secundary roof covering from roof paper with  500 gr/m² bitumen. Bitumen paper will be set up over the board surface by boarding up over the upper edge of the strip, using stainless steel nails with wide head. Boarded edge i"/>
    <x v="0"/>
    <m/>
    <m/>
    <m/>
    <n v="564.75"/>
    <x v="0"/>
  </r>
  <r>
    <x v="0"/>
    <m/>
    <m/>
    <m/>
    <x v="3"/>
    <n v="125.5"/>
    <n v="4.5"/>
    <n v="564.75"/>
    <m/>
    <x v="0"/>
  </r>
  <r>
    <x v="0"/>
    <m/>
    <m/>
    <s v="THE STRUCTURE'S ROOFING"/>
    <x v="0"/>
    <m/>
    <m/>
    <m/>
    <m/>
    <x v="0"/>
  </r>
  <r>
    <x v="5"/>
    <s v="3"/>
    <s v="V3"/>
    <s v="Purchase and montage of single trapeze roofing such as TR 45 and similar, per main designer's choice. "/>
    <x v="0"/>
    <m/>
    <m/>
    <m/>
    <n v="2761"/>
    <x v="0"/>
  </r>
  <r>
    <x v="0"/>
    <m/>
    <m/>
    <s v="Trapeze roofing from steel tin d=0,7 mm, industrially painted with polyester paint in tone RAL 9002. The calculation includes all small jointing material and assembly with sub-construction for the wooden bearing subconstruction."/>
    <x v="0"/>
    <m/>
    <m/>
    <m/>
    <m/>
    <x v="0"/>
  </r>
  <r>
    <x v="0"/>
    <m/>
    <m/>
    <s v="Calculation per m2 of the steel trapeze tin. "/>
    <x v="0"/>
    <m/>
    <m/>
    <m/>
    <m/>
    <x v="0"/>
  </r>
  <r>
    <x v="0"/>
    <m/>
    <m/>
    <m/>
    <x v="3"/>
    <n v="125.5"/>
    <n v="22"/>
    <n v="2761"/>
    <m/>
    <x v="0"/>
  </r>
  <r>
    <x v="0"/>
    <m/>
    <m/>
    <s v="COLLARS AND GUTTER"/>
    <x v="0"/>
    <m/>
    <m/>
    <m/>
    <m/>
    <x v="0"/>
  </r>
  <r>
    <x v="0"/>
    <m/>
    <m/>
    <s v="Note: Prior to commencing the works on the gutter, it is necessary to take masures on the site, and to make a breakdown of the characteristic details for all specific sections."/>
    <x v="0"/>
    <m/>
    <n v="0"/>
    <m/>
    <m/>
    <x v="0"/>
  </r>
  <r>
    <x v="5"/>
    <n v="4"/>
    <s v="V4"/>
    <s v="Purchase of material, construction and assembly of the horizontal gutter from the steel zinc coated painted tin, with all appropriate collars, subconstruction and channel of following dimensions: tin width RŠ=50,0 cm, light width of the gutter's bottom A="/>
    <x v="0"/>
    <m/>
    <n v="0"/>
    <m/>
    <n v="1373.6"/>
    <x v="0"/>
  </r>
  <r>
    <x v="0"/>
    <m/>
    <m/>
    <s v="The gutter's carriers will be made of inox, dimensions 25/5 mm length "/>
    <x v="0"/>
    <m/>
    <n v="0"/>
    <m/>
    <m/>
    <x v="0"/>
  </r>
  <r>
    <x v="0"/>
    <m/>
    <m/>
    <s v="The gutter's inner channel will me made out of inox tin d=2 mm, profiled to the channel of total length 930 mm"/>
    <x v="0"/>
    <m/>
    <n v="0"/>
    <m/>
    <m/>
    <x v="0"/>
  </r>
  <r>
    <x v="0"/>
    <m/>
    <m/>
    <s v="This item also contains the construction and assembly of horizontal gutter connection to the vertical gutters, with all connection items."/>
    <x v="0"/>
    <m/>
    <n v="0"/>
    <m/>
    <m/>
    <x v="0"/>
  </r>
  <r>
    <x v="0"/>
    <m/>
    <m/>
    <m/>
    <x v="0"/>
    <m/>
    <m/>
    <m/>
    <m/>
    <x v="0"/>
  </r>
  <r>
    <x v="0"/>
    <m/>
    <m/>
    <s v="Horizontal ridges on the building's roof"/>
    <x v="5"/>
    <n v="40.4"/>
    <n v="34"/>
    <n v="1373.6"/>
    <m/>
    <x v="0"/>
  </r>
  <r>
    <x v="0"/>
    <m/>
    <m/>
    <m/>
    <x v="0"/>
    <m/>
    <m/>
    <m/>
    <m/>
    <x v="0"/>
  </r>
  <r>
    <x v="5"/>
    <n v="5"/>
    <s v="V5"/>
    <s v="Construction and assembly of the gutter pipes made from plastified tin, width up to 40 cm, section 10x10 cm, thickness 0,80 mm. Certain parts of the gutter pipes are to be placed one in another , minimun of 50 mm, and glued with appropriate glue. The plas"/>
    <x v="0"/>
    <m/>
    <m/>
    <m/>
    <n v="665.6"/>
    <x v="0"/>
  </r>
  <r>
    <x v="0"/>
    <m/>
    <m/>
    <s v="Vertical gutter, dimensions of 10x10cm."/>
    <x v="0"/>
    <m/>
    <m/>
    <m/>
    <m/>
    <x v="0"/>
  </r>
  <r>
    <x v="0"/>
    <m/>
    <m/>
    <s v="Calculation per m' of the gutter, with entire completion of the item. "/>
    <x v="0"/>
    <m/>
    <n v="0"/>
    <m/>
    <m/>
    <x v="0"/>
  </r>
  <r>
    <x v="0"/>
    <m/>
    <m/>
    <m/>
    <x v="5"/>
    <n v="20.8"/>
    <n v="32"/>
    <n v="665.6"/>
    <m/>
    <x v="0"/>
  </r>
  <r>
    <x v="0"/>
    <m/>
    <m/>
    <s v="TIN COLLARS"/>
    <x v="0"/>
    <m/>
    <n v="0"/>
    <m/>
    <m/>
    <x v="0"/>
  </r>
  <r>
    <x v="0"/>
    <m/>
    <m/>
    <m/>
    <x v="0"/>
    <m/>
    <m/>
    <m/>
    <m/>
    <x v="0"/>
  </r>
  <r>
    <x v="0"/>
    <m/>
    <m/>
    <s v="THE RIDGE COLLAR"/>
    <x v="0"/>
    <m/>
    <n v="0"/>
    <m/>
    <m/>
    <x v="0"/>
  </r>
  <r>
    <x v="5"/>
    <n v="6"/>
    <s v="V6"/>
    <s v="Purchase of material and construction of the typical profiled ridge collar, from the steel tin d=0,7 mm, painted with polyester paint in the colour of the roofing, RAL 9006."/>
    <x v="0"/>
    <m/>
    <n v="0"/>
    <m/>
    <n v="507.5"/>
    <x v="0"/>
  </r>
  <r>
    <x v="0"/>
    <m/>
    <m/>
    <s v="The collar will be made in width = 60 cm. The collar fixing will me made on two sides, by inox bolt of appropriate length, according to given section. "/>
    <x v="0"/>
    <m/>
    <n v="0"/>
    <m/>
    <m/>
    <x v="0"/>
  </r>
  <r>
    <x v="0"/>
    <m/>
    <m/>
    <s v="The double sealing strip will be put under the collar. "/>
    <x v="0"/>
    <m/>
    <n v="0"/>
    <m/>
    <m/>
    <x v="0"/>
  </r>
  <r>
    <x v="0"/>
    <m/>
    <m/>
    <s v="Trapeze filling between two roof slabs will be filled with thermic insulation - stone wool, thickness d=10 cm."/>
    <x v="0"/>
    <m/>
    <n v="0"/>
    <m/>
    <m/>
    <x v="0"/>
  </r>
  <r>
    <x v="0"/>
    <m/>
    <m/>
    <m/>
    <x v="5"/>
    <n v="29"/>
    <n v="17.5"/>
    <n v="507.5"/>
    <m/>
    <x v="0"/>
  </r>
  <r>
    <x v="5"/>
    <s v="7"/>
    <s v="V7"/>
    <s v="Purchase of material and construction of tin collars by steel zinc coated tin d=0,6 mm, industrially painted by polyested paint, in the shade as the rest of the tin. The calculation includes all small joint material. The triangul joints will be filled wit"/>
    <x v="0"/>
    <m/>
    <n v="0"/>
    <m/>
    <n v="1192.6079999999999"/>
    <x v="0"/>
  </r>
  <r>
    <x v="0"/>
    <m/>
    <m/>
    <s v="Calculation per m1 of the tin width. "/>
    <x v="0"/>
    <m/>
    <n v="0"/>
    <m/>
    <m/>
    <x v="0"/>
  </r>
  <r>
    <x v="0"/>
    <m/>
    <m/>
    <m/>
    <x v="0"/>
    <m/>
    <n v="0"/>
    <m/>
    <m/>
    <x v="0"/>
  </r>
  <r>
    <x v="0"/>
    <m/>
    <m/>
    <s v="The edge collars over the roof frame, on the joint of the building's roofing and eaves on the roof's sides. "/>
    <x v="0"/>
    <m/>
    <n v="0"/>
    <m/>
    <m/>
    <x v="0"/>
  </r>
  <r>
    <x v="0"/>
    <m/>
    <m/>
    <m/>
    <x v="5"/>
    <n v="40.4"/>
    <n v="29.52"/>
    <n v="1192.6079999999999"/>
    <m/>
    <x v="0"/>
  </r>
  <r>
    <x v="0"/>
    <m/>
    <m/>
    <m/>
    <x v="0"/>
    <m/>
    <m/>
    <m/>
    <m/>
    <x v="0"/>
  </r>
  <r>
    <x v="5"/>
    <s v="8"/>
    <s v="V8"/>
    <s v="The chimney collaring by plastified tin, width 40 cm, thickness 0,70 mm. Tin alonside the chimney wall should be lifted at least for 20 cm. The tin's edge will be put in the brick joints. The chimney collaring to be made according to the details and instr"/>
    <x v="0"/>
    <m/>
    <m/>
    <m/>
    <n v="82.152000000000001"/>
    <x v="0"/>
  </r>
  <r>
    <x v="0"/>
    <m/>
    <m/>
    <s v="The chimney collaring, total collaring width =40 cm._x000a_Calculation per m²"/>
    <x v="0"/>
    <m/>
    <m/>
    <m/>
    <m/>
    <x v="0"/>
  </r>
  <r>
    <x v="0"/>
    <m/>
    <m/>
    <m/>
    <x v="6"/>
    <n v="1.008"/>
    <n v="81.5"/>
    <n v="82.152000000000001"/>
    <m/>
    <x v="0"/>
  </r>
  <r>
    <x v="0"/>
    <m/>
    <m/>
    <m/>
    <x v="0"/>
    <m/>
    <m/>
    <m/>
    <m/>
    <x v="0"/>
  </r>
  <r>
    <x v="5"/>
    <s v="9"/>
    <s v="V9"/>
    <s v="Construction of the eaves collaring, from the wooden laths with dimensions of 5,0x3,0 cm, laths are set up on the appropriate wooden subconstruction from small rafters 8,0x5,0 cm which are riveted for the wooden rafters of the roof construction._x000a_The woode"/>
    <x v="0"/>
    <m/>
    <m/>
    <m/>
    <n v="1121.76"/>
    <x v="0"/>
  </r>
  <r>
    <x v="0"/>
    <m/>
    <m/>
    <m/>
    <x v="6"/>
    <n v="38"/>
    <n v="29.52"/>
    <n v="1121.76"/>
    <m/>
    <x v="0"/>
  </r>
  <r>
    <x v="0"/>
    <s v="V"/>
    <s v="V"/>
    <s v="ROOFING WORKS TOTAL"/>
    <x v="0"/>
    <m/>
    <m/>
    <n v="13212.97"/>
    <m/>
    <x v="5"/>
  </r>
  <r>
    <x v="0"/>
    <m/>
    <m/>
    <m/>
    <x v="0"/>
    <m/>
    <m/>
    <m/>
    <m/>
    <x v="0"/>
  </r>
  <r>
    <x v="0"/>
    <s v="VI"/>
    <m/>
    <s v="TILING WORKS"/>
    <x v="0"/>
    <m/>
    <m/>
    <m/>
    <m/>
    <x v="0"/>
  </r>
  <r>
    <x v="0"/>
    <m/>
    <m/>
    <m/>
    <x v="0"/>
    <m/>
    <m/>
    <m/>
    <m/>
    <x v="0"/>
  </r>
  <r>
    <x v="0"/>
    <m/>
    <m/>
    <s v="All works must be executed in accordance with the applicable standards, regulations and building norms, and should comply with  JUS B.D1. 300-301."/>
    <x v="0"/>
    <m/>
    <m/>
    <m/>
    <m/>
    <x v="0"/>
  </r>
  <r>
    <x v="6"/>
    <s v="1"/>
    <s v="VI1"/>
    <s v="Purchase and setting-up of the slippery-proof, ratified ceramic floor tiles, dimensions 30/30 cm, type and colour per designe's choice, Gres or similar type. Ceramic tiles are put over the tiling glue, which is made on the cement base, with minimal fillin"/>
    <x v="0"/>
    <m/>
    <m/>
    <m/>
    <n v="1109.5999999999999"/>
    <x v="0"/>
  </r>
  <r>
    <x v="0"/>
    <m/>
    <m/>
    <s v="Calculation per m2."/>
    <x v="0"/>
    <m/>
    <m/>
    <m/>
    <m/>
    <x v="0"/>
  </r>
  <r>
    <x v="0"/>
    <m/>
    <m/>
    <s v="Ground floor:"/>
    <x v="0"/>
    <m/>
    <m/>
    <m/>
    <m/>
    <x v="0"/>
  </r>
  <r>
    <x v="0"/>
    <m/>
    <m/>
    <s v="Kitchen"/>
    <x v="0"/>
    <n v="3.5"/>
    <m/>
    <m/>
    <m/>
    <x v="0"/>
  </r>
  <r>
    <x v="0"/>
    <m/>
    <m/>
    <s v="Hallway"/>
    <x v="0"/>
    <n v="7.2"/>
    <m/>
    <m/>
    <m/>
    <x v="0"/>
  </r>
  <r>
    <x v="0"/>
    <m/>
    <m/>
    <s v="Windshield"/>
    <x v="0"/>
    <n v="4.2"/>
    <m/>
    <m/>
    <m/>
    <x v="0"/>
  </r>
  <r>
    <x v="0"/>
    <m/>
    <m/>
    <s v="Bathroom"/>
    <x v="0"/>
    <n v="9.6"/>
    <m/>
    <m/>
    <m/>
    <x v="0"/>
  </r>
  <r>
    <x v="0"/>
    <m/>
    <m/>
    <m/>
    <x v="0"/>
    <m/>
    <m/>
    <m/>
    <m/>
    <x v="0"/>
  </r>
  <r>
    <x v="0"/>
    <m/>
    <m/>
    <s v="GROUND TILING - total for ground floor"/>
    <x v="3"/>
    <n v="24.5"/>
    <n v="38"/>
    <n v="931"/>
    <m/>
    <x v="0"/>
  </r>
  <r>
    <x v="0"/>
    <m/>
    <m/>
    <s v="Floor:"/>
    <x v="0"/>
    <m/>
    <m/>
    <m/>
    <m/>
    <x v="0"/>
  </r>
  <r>
    <x v="0"/>
    <m/>
    <m/>
    <s v="Bathroom I"/>
    <x v="0"/>
    <n v="4.7"/>
    <m/>
    <m/>
    <m/>
    <x v="0"/>
  </r>
  <r>
    <x v="0"/>
    <m/>
    <m/>
    <m/>
    <x v="0"/>
    <m/>
    <m/>
    <m/>
    <m/>
    <x v="0"/>
  </r>
  <r>
    <x v="0"/>
    <m/>
    <m/>
    <s v="GROUND TILING - total for floor"/>
    <x v="3"/>
    <n v="4.7"/>
    <n v="38"/>
    <n v="178.6"/>
    <m/>
    <x v="0"/>
  </r>
  <r>
    <x v="0"/>
    <m/>
    <m/>
    <m/>
    <x v="0"/>
    <m/>
    <m/>
    <m/>
    <m/>
    <x v="0"/>
  </r>
  <r>
    <x v="6"/>
    <s v="2"/>
    <s v="VI2"/>
    <s v="Purchase of material and setting up of the polished ratified ceramic wall tiles, dimensions 30/30 cm, on the plastered walls and walls made of plaster-cardboard plates, tiles type and colour is per designer's choice, Gress or similar type. Ceramic tiles a"/>
    <x v="0"/>
    <m/>
    <m/>
    <m/>
    <n v="1983.54"/>
    <x v="0"/>
  </r>
  <r>
    <x v="0"/>
    <m/>
    <m/>
    <s v="Calculation per m2"/>
    <x v="0"/>
    <m/>
    <m/>
    <m/>
    <m/>
    <x v="0"/>
  </r>
  <r>
    <x v="0"/>
    <m/>
    <m/>
    <m/>
    <x v="0"/>
    <m/>
    <m/>
    <m/>
    <m/>
    <x v="0"/>
  </r>
  <r>
    <x v="0"/>
    <m/>
    <m/>
    <s v="Ground floor:"/>
    <x v="0"/>
    <m/>
    <m/>
    <m/>
    <m/>
    <x v="0"/>
  </r>
  <r>
    <x v="0"/>
    <m/>
    <m/>
    <s v="Kitchen"/>
    <x v="3"/>
    <n v="6.6"/>
    <n v="39"/>
    <n v="257.39999999999998"/>
    <m/>
    <x v="0"/>
  </r>
  <r>
    <x v="0"/>
    <m/>
    <m/>
    <s v="Bathroom"/>
    <x v="3"/>
    <n v="24"/>
    <n v="39"/>
    <n v="936"/>
    <m/>
    <x v="0"/>
  </r>
  <r>
    <x v="0"/>
    <m/>
    <m/>
    <s v="Floor:"/>
    <x v="0"/>
    <m/>
    <m/>
    <m/>
    <m/>
    <x v="0"/>
  </r>
  <r>
    <x v="0"/>
    <m/>
    <m/>
    <s v="Bathroom I"/>
    <x v="3"/>
    <n v="8.93"/>
    <n v="39"/>
    <n v="348.27"/>
    <m/>
    <x v="0"/>
  </r>
  <r>
    <x v="0"/>
    <m/>
    <m/>
    <m/>
    <x v="0"/>
    <m/>
    <n v="18"/>
    <m/>
    <m/>
    <x v="0"/>
  </r>
  <r>
    <x v="0"/>
    <m/>
    <m/>
    <s v="Purchase of material and setting-up of the slippery-proof ceramic floor tiles, dimensions 30/30 cm, on the building's loggia, type and colour per designer's choice, Gress or similar type. Ceramic tiles are put on the tiling glue, which is cement based for"/>
    <x v="0"/>
    <m/>
    <m/>
    <m/>
    <m/>
    <x v="0"/>
  </r>
  <r>
    <x v="0"/>
    <m/>
    <m/>
    <s v="Calculation per m2"/>
    <x v="3"/>
    <n v="11.33"/>
    <n v="39"/>
    <n v="441.87"/>
    <m/>
    <x v="0"/>
  </r>
  <r>
    <x v="0"/>
    <m/>
    <m/>
    <m/>
    <x v="0"/>
    <m/>
    <m/>
    <m/>
    <m/>
    <x v="0"/>
  </r>
  <r>
    <x v="0"/>
    <s v="VI"/>
    <s v="VI"/>
    <s v="TILING WORKS TOTAL"/>
    <x v="0"/>
    <m/>
    <m/>
    <n v="3093.14"/>
    <m/>
    <x v="6"/>
  </r>
  <r>
    <x v="0"/>
    <m/>
    <m/>
    <m/>
    <x v="0"/>
    <m/>
    <m/>
    <m/>
    <m/>
    <x v="0"/>
  </r>
  <r>
    <x v="0"/>
    <s v="VII"/>
    <m/>
    <s v="FLOOR LAYING WORKS"/>
    <x v="0"/>
    <m/>
    <m/>
    <m/>
    <m/>
    <x v="0"/>
  </r>
  <r>
    <x v="0"/>
    <m/>
    <m/>
    <s v="PARQUET WORK"/>
    <x v="0"/>
    <m/>
    <m/>
    <m/>
    <m/>
    <x v="0"/>
  </r>
  <r>
    <x v="0"/>
    <m/>
    <m/>
    <m/>
    <x v="0"/>
    <m/>
    <m/>
    <m/>
    <m/>
    <x v="0"/>
  </r>
  <r>
    <x v="7"/>
    <s v="1"/>
    <s v="VII1"/>
    <s v="Purchase, setting-up, ripping and varnishing of rustic oak parquet, over the concrete surface. Parquet is I class, thickness 22 mm, per designer's choice, and is put over the previously cleaned and prepared surface. _x000a_Parquet is set up by gluing over the c"/>
    <x v="0"/>
    <m/>
    <m/>
    <m/>
    <n v="1709.4"/>
    <x v="0"/>
  </r>
  <r>
    <x v="0"/>
    <m/>
    <m/>
    <s v="Parquet will be scraped by the machine with 3 types of paper, the last paper has thickness at least 120._x000a_The scraped floor surface must be completely flat at the end, with no dents or other visible marks. It is also necessary, prior to varnishing, to scra"/>
    <x v="0"/>
    <m/>
    <m/>
    <m/>
    <m/>
    <x v="0"/>
  </r>
  <r>
    <x v="0"/>
    <m/>
    <m/>
    <s v="Ground floor:"/>
    <x v="0"/>
    <n v="25.9"/>
    <n v="66"/>
    <n v="1709.4"/>
    <m/>
    <x v="0"/>
  </r>
  <r>
    <x v="0"/>
    <m/>
    <m/>
    <m/>
    <x v="0"/>
    <m/>
    <m/>
    <m/>
    <m/>
    <x v="0"/>
  </r>
  <r>
    <x v="7"/>
    <s v="2"/>
    <s v="VII2"/>
    <s v="Purchase and setting up of the floor laminate, glued, thickness 11 mm, per designer's choice. The laminate floor coating is set up as floating floor. Laminate must be strong, durable and highly pressed, and the slab carrier must be high density, HDF, with"/>
    <x v="0"/>
    <m/>
    <m/>
    <m/>
    <n v="1377.6"/>
    <x v="0"/>
  </r>
  <r>
    <x v="0"/>
    <m/>
    <m/>
    <s v="Ground floor:"/>
    <x v="0"/>
    <n v="6.6"/>
    <n v="28"/>
    <n v="184.8"/>
    <m/>
    <x v="0"/>
  </r>
  <r>
    <x v="0"/>
    <m/>
    <m/>
    <s v="Floor:"/>
    <x v="0"/>
    <n v="42.6"/>
    <n v="28"/>
    <n v="1192.8"/>
    <m/>
    <x v="0"/>
  </r>
  <r>
    <x v="0"/>
    <m/>
    <m/>
    <m/>
    <x v="0"/>
    <m/>
    <m/>
    <m/>
    <m/>
    <x v="0"/>
  </r>
  <r>
    <x v="0"/>
    <s v="VII"/>
    <s v="VII"/>
    <s v="FLOOR LAYING WORKS TOTAL"/>
    <x v="0"/>
    <m/>
    <m/>
    <n v="3087"/>
    <m/>
    <x v="7"/>
  </r>
  <r>
    <x v="0"/>
    <m/>
    <m/>
    <m/>
    <x v="0"/>
    <m/>
    <m/>
    <m/>
    <m/>
    <x v="0"/>
  </r>
  <r>
    <x v="0"/>
    <s v="VIII"/>
    <m/>
    <s v="PLASTERING WORKS"/>
    <x v="0"/>
    <m/>
    <m/>
    <m/>
    <m/>
    <x v="0"/>
  </r>
  <r>
    <x v="0"/>
    <m/>
    <m/>
    <s v="PARTITION WALLS"/>
    <x v="0"/>
    <m/>
    <m/>
    <m/>
    <m/>
    <x v="0"/>
  </r>
  <r>
    <x v="0"/>
    <m/>
    <m/>
    <m/>
    <x v="0"/>
    <m/>
    <m/>
    <m/>
    <m/>
    <x v="0"/>
  </r>
  <r>
    <x v="0"/>
    <m/>
    <m/>
    <s v="PARTITION WALLS d= 10, 15, 20cm with plaster standard slabs"/>
    <x v="0"/>
    <m/>
    <m/>
    <m/>
    <m/>
    <x v="0"/>
  </r>
  <r>
    <x v="8"/>
    <s v="1"/>
    <s v="VIII1"/>
    <s v="Purchase of material and assembly of the partition wass d=10 cm, with both side layered standard plaster-cardboard plates d= 2 x 12.5 mm, height from the finished floor screed up to lower level of AB slab of the interfloor construction, which are set up o"/>
    <x v="0"/>
    <m/>
    <m/>
    <m/>
    <n v="4332.7601400000012"/>
    <x v="0"/>
  </r>
  <r>
    <x v="0"/>
    <m/>
    <m/>
    <s v="Partition wall will be placed on the standard zinc coated single subconstruction (SC) from plasterboard profile: included UW and vertical CW profiles (wall hollow h=50 mm). The axle distance of the subconstruction is 62,5 cm. The subconstruction also incl"/>
    <x v="0"/>
    <m/>
    <m/>
    <m/>
    <m/>
    <x v="0"/>
  </r>
  <r>
    <x v="0"/>
    <m/>
    <m/>
    <s v="The wall coating will be done on both sides, by standard plasterboards, thickness  d=2x12.5 mm."/>
    <x v="0"/>
    <m/>
    <m/>
    <m/>
    <m/>
    <x v="0"/>
  </r>
  <r>
    <x v="0"/>
    <m/>
    <m/>
    <s v="The insulation of the hollow wall space with stone wool, thickness d=40 mm, density 100 kg/m3."/>
    <x v="0"/>
    <m/>
    <m/>
    <m/>
    <m/>
    <x v="0"/>
  </r>
  <r>
    <x v="0"/>
    <m/>
    <m/>
    <s v="All slab layers will be skim coated by plaster mass. "/>
    <x v="0"/>
    <m/>
    <m/>
    <m/>
    <m/>
    <x v="0"/>
  </r>
  <r>
    <x v="0"/>
    <m/>
    <m/>
    <s v="During the assembly, it is important to complete all instalation works in accordance with instalation design, prior to the coating."/>
    <x v="0"/>
    <m/>
    <m/>
    <m/>
    <m/>
    <x v="0"/>
  </r>
  <r>
    <x v="0"/>
    <m/>
    <m/>
    <s v="Calculation per m2 of the completed item of partition walls. "/>
    <x v="0"/>
    <m/>
    <m/>
    <m/>
    <m/>
    <x v="0"/>
  </r>
  <r>
    <x v="0"/>
    <m/>
    <m/>
    <s v="Ceeling encasing with cardboard panels d=12,5 mm (Knauf, Rigips, etc), on the existing wooden construction. This item includes all work, material, joint fillings, edge profile installations, etc. _x000a_Calculation per m2 of the made surface."/>
    <x v="3"/>
    <n v="83.2"/>
    <n v="18.5"/>
    <n v="1539.2"/>
    <m/>
    <x v="0"/>
  </r>
  <r>
    <x v="0"/>
    <m/>
    <m/>
    <s v="Ground floor:"/>
    <x v="0"/>
    <m/>
    <m/>
    <m/>
    <m/>
    <x v="0"/>
  </r>
  <r>
    <x v="0"/>
    <m/>
    <m/>
    <s v="Wall height h=266 cm, up to lower level of AB interfloor slab. "/>
    <x v="0"/>
    <m/>
    <m/>
    <m/>
    <m/>
    <x v="0"/>
  </r>
  <r>
    <x v="0"/>
    <m/>
    <m/>
    <s v="Partition wall d=10 cm"/>
    <x v="3"/>
    <n v="16.090340000000001"/>
    <n v="31"/>
    <n v="498.80054000000001"/>
    <m/>
    <x v="0"/>
  </r>
  <r>
    <x v="0"/>
    <m/>
    <m/>
    <s v="Partition wall d=15 cm"/>
    <x v="3"/>
    <n v="2.3940000000000001"/>
    <n v="38"/>
    <n v="90.972000000000008"/>
    <m/>
    <x v="0"/>
  </r>
  <r>
    <x v="0"/>
    <m/>
    <m/>
    <s v="Partition wall d=20 cm"/>
    <x v="3"/>
    <n v="9.0972000000000008"/>
    <n v="56"/>
    <n v="509.44320000000005"/>
    <m/>
    <x v="0"/>
  </r>
  <r>
    <x v="0"/>
    <m/>
    <m/>
    <m/>
    <x v="0"/>
    <m/>
    <m/>
    <m/>
    <m/>
    <x v="0"/>
  </r>
  <r>
    <x v="0"/>
    <m/>
    <m/>
    <s v="Floor:"/>
    <x v="0"/>
    <m/>
    <m/>
    <m/>
    <m/>
    <x v="0"/>
  </r>
  <r>
    <x v="0"/>
    <m/>
    <m/>
    <s v="Wall height h=268 cm, up to lower level of AB interfloor slab. "/>
    <x v="0"/>
    <m/>
    <m/>
    <m/>
    <m/>
    <x v="0"/>
  </r>
  <r>
    <x v="0"/>
    <m/>
    <m/>
    <s v="Partition wall d=10 cm"/>
    <x v="3"/>
    <n v="27.47"/>
    <n v="31"/>
    <n v="851.57"/>
    <m/>
    <x v="0"/>
  </r>
  <r>
    <x v="0"/>
    <m/>
    <m/>
    <s v="Partition wall d=15 cm"/>
    <x v="3"/>
    <n v="7.6380000000000008"/>
    <n v="38"/>
    <n v="290.24400000000003"/>
    <m/>
    <x v="0"/>
  </r>
  <r>
    <x v="0"/>
    <m/>
    <m/>
    <s v="Partition wall d=20 cm"/>
    <x v="3"/>
    <n v="5.628000000000001"/>
    <n v="56"/>
    <n v="315.16800000000006"/>
    <m/>
    <x v="0"/>
  </r>
  <r>
    <x v="0"/>
    <m/>
    <m/>
    <m/>
    <x v="0"/>
    <m/>
    <m/>
    <m/>
    <m/>
    <x v="0"/>
  </r>
  <r>
    <x v="0"/>
    <m/>
    <m/>
    <s v="loggia:"/>
    <x v="0"/>
    <m/>
    <m/>
    <m/>
    <m/>
    <x v="0"/>
  </r>
  <r>
    <x v="0"/>
    <m/>
    <m/>
    <s v="Wall height h=110 cm, up to lower level of AB interfloor slab. "/>
    <x v="0"/>
    <m/>
    <m/>
    <m/>
    <m/>
    <x v="0"/>
  </r>
  <r>
    <x v="0"/>
    <m/>
    <m/>
    <m/>
    <x v="3"/>
    <n v="8.7912000000000017"/>
    <n v="27"/>
    <n v="237.36240000000004"/>
    <m/>
    <x v="0"/>
  </r>
  <r>
    <x v="0"/>
    <s v="VIII"/>
    <s v="VIII"/>
    <s v="PLASTERING WORKS TOTAL"/>
    <x v="0"/>
    <m/>
    <m/>
    <n v="4332.7601400000012"/>
    <m/>
    <x v="8"/>
  </r>
  <r>
    <x v="0"/>
    <s v="IX"/>
    <m/>
    <s v="WOODWORKS"/>
    <x v="0"/>
    <m/>
    <m/>
    <m/>
    <m/>
    <x v="0"/>
  </r>
  <r>
    <x v="0"/>
    <m/>
    <m/>
    <m/>
    <x v="0"/>
    <m/>
    <m/>
    <m/>
    <m/>
    <x v="0"/>
  </r>
  <r>
    <x v="9"/>
    <s v="1"/>
    <s v="IX1"/>
    <s v="Construction and setting-up of the inner one-leaf vener door. Jamb will be made of first class dry oak, and the frame construction will be layered on both sides by 4 mm thick plywood, veneered by oak veneer of I class, according to the carpentry scheme an"/>
    <x v="0"/>
    <m/>
    <m/>
    <m/>
    <n v="3465"/>
    <x v="0"/>
  </r>
  <r>
    <x v="0"/>
    <m/>
    <m/>
    <m/>
    <x v="0"/>
    <m/>
    <m/>
    <m/>
    <m/>
    <x v="0"/>
  </r>
  <r>
    <x v="0"/>
    <m/>
    <m/>
    <s v="Item V1 90x210+25"/>
    <x v="7"/>
    <n v="7"/>
    <n v="385"/>
    <n v="2695"/>
    <m/>
    <x v="0"/>
  </r>
  <r>
    <x v="0"/>
    <m/>
    <m/>
    <s v="Item V2 80x210+25"/>
    <x v="7"/>
    <n v="2"/>
    <n v="385"/>
    <n v="770"/>
    <m/>
    <x v="0"/>
  </r>
  <r>
    <x v="0"/>
    <m/>
    <m/>
    <m/>
    <x v="0"/>
    <m/>
    <m/>
    <m/>
    <m/>
    <x v="0"/>
  </r>
  <r>
    <x v="9"/>
    <s v="2"/>
    <s v="IX2"/>
    <s v="Anti-burglary security higly resistent door, with inner structure made of steel, good thermal insulaton and soundproofing, and exterior layer made of wooden laminate MDF plate. The plates have excellent mechanical characteristics, and are grinded, impregn"/>
    <x v="0"/>
    <m/>
    <m/>
    <m/>
    <n v="1100"/>
    <x v="0"/>
  </r>
  <r>
    <x v="0"/>
    <m/>
    <m/>
    <s v="Jamb is made out of zinc coated steel tin, which is multiply enhanced and profiled, joint in one piece on the blind under-jamb._x000a_Door must comply with the European atest of anti-burglary._x000a_Door are equiped with appropriate lock._x000a_Calculation per one piece."/>
    <x v="0"/>
    <m/>
    <m/>
    <m/>
    <m/>
    <x v="0"/>
  </r>
  <r>
    <x v="0"/>
    <m/>
    <m/>
    <s v="1 piece right"/>
    <x v="0"/>
    <m/>
    <m/>
    <m/>
    <m/>
    <x v="0"/>
  </r>
  <r>
    <x v="0"/>
    <m/>
    <m/>
    <s v="Item FV1 100+30x230"/>
    <x v="7"/>
    <n v="1"/>
    <n v="1100"/>
    <n v="1100"/>
    <m/>
    <x v="0"/>
  </r>
  <r>
    <x v="0"/>
    <m/>
    <m/>
    <m/>
    <x v="0"/>
    <m/>
    <m/>
    <m/>
    <m/>
    <x v="0"/>
  </r>
  <r>
    <x v="9"/>
    <s v="4"/>
    <s v="IX4"/>
    <s v="Construction and setting-up of the glassed PVC windows made of highly resistant hard PVC, with multiple-chamber profile syestem, with interrupted thermic bridge and enhancements made of stainless steel profiles. The windows will be sealed with permanent e"/>
    <x v="0"/>
    <m/>
    <m/>
    <m/>
    <n v="4177.3999999999996"/>
    <x v="0"/>
  </r>
  <r>
    <x v="0"/>
    <m/>
    <m/>
    <s v="Item FP1 dim. 180+100x140 cm"/>
    <x v="7"/>
    <n v="1"/>
    <n v="855"/>
    <n v="855"/>
    <m/>
    <x v="0"/>
  </r>
  <r>
    <x v="0"/>
    <m/>
    <m/>
    <s v="Item FP2 dim. 170x140 cm  "/>
    <x v="7"/>
    <n v="3"/>
    <n v="568.79999999999995"/>
    <n v="1706.4"/>
    <m/>
    <x v="0"/>
  </r>
  <r>
    <x v="0"/>
    <m/>
    <m/>
    <s v="Item FP3 dim. 90x100 cm"/>
    <x v="7"/>
    <n v="2"/>
    <n v="275.5"/>
    <n v="551"/>
    <m/>
    <x v="0"/>
  </r>
  <r>
    <x v="0"/>
    <m/>
    <m/>
    <s v="Item FP5 dim. 160x140 cm"/>
    <x v="7"/>
    <n v="1"/>
    <n v="545"/>
    <n v="545"/>
    <m/>
    <x v="0"/>
  </r>
  <r>
    <x v="0"/>
    <m/>
    <m/>
    <s v="Item FP5 dim. *0x90 cm"/>
    <x v="7"/>
    <n v="2"/>
    <n v="260"/>
    <n v="520"/>
    <m/>
    <x v="0"/>
  </r>
  <r>
    <x v="0"/>
    <m/>
    <m/>
    <s v="WINDOWS STOOLS"/>
    <x v="0"/>
    <m/>
    <m/>
    <m/>
    <m/>
    <x v="0"/>
  </r>
  <r>
    <x v="9"/>
    <n v="6"/>
    <s v="IX6"/>
    <s v="Purchase of material, construction and assembly of inner PVC stools on parapets, along the façade window position."/>
    <x v="0"/>
    <m/>
    <m/>
    <m/>
    <n v="1019.4"/>
    <x v="0"/>
  </r>
  <r>
    <x v="0"/>
    <m/>
    <m/>
    <s v="Window stools will be made of PVC profile, completely harmonized with the windows, in the colour determined by the designer's choice, and coated by PU mat varnish in three coatings._x000a_Window stools are set-up on the prepared surface which must be horizotal,"/>
    <x v="0"/>
    <m/>
    <m/>
    <m/>
    <m/>
    <x v="0"/>
  </r>
  <r>
    <x v="0"/>
    <m/>
    <m/>
    <s v="Calculation per piece"/>
    <x v="0"/>
    <m/>
    <n v="31.5"/>
    <m/>
    <m/>
    <x v="0"/>
  </r>
  <r>
    <x v="0"/>
    <m/>
    <m/>
    <m/>
    <x v="0"/>
    <m/>
    <m/>
    <m/>
    <m/>
    <x v="0"/>
  </r>
  <r>
    <x v="0"/>
    <m/>
    <m/>
    <s v="Item FP1 stool lenght 180+100 cm"/>
    <x v="7"/>
    <n v="1"/>
    <n v="54"/>
    <n v="54"/>
    <m/>
    <x v="0"/>
  </r>
  <r>
    <x v="0"/>
    <m/>
    <m/>
    <s v="Item FP2 stool lenght 170 cm  "/>
    <x v="7"/>
    <n v="3"/>
    <n v="34"/>
    <n v="102"/>
    <m/>
    <x v="0"/>
  </r>
  <r>
    <x v="0"/>
    <m/>
    <m/>
    <s v="Item FP3 stool lenght 90 cm"/>
    <x v="7"/>
    <n v="4"/>
    <n v="17.600000000000001"/>
    <n v="70.400000000000006"/>
    <m/>
    <x v="0"/>
  </r>
  <r>
    <x v="0"/>
    <m/>
    <m/>
    <s v="Item FP5 stool lenght 160 cm"/>
    <x v="7"/>
    <n v="1"/>
    <n v="31"/>
    <n v="31"/>
    <m/>
    <x v="0"/>
  </r>
  <r>
    <x v="0"/>
    <m/>
    <m/>
    <m/>
    <x v="0"/>
    <m/>
    <m/>
    <m/>
    <m/>
    <x v="0"/>
  </r>
  <r>
    <x v="9"/>
    <n v="7"/>
    <s v="IX7"/>
    <s v="Purchase and setting-up of single roof window, dimensions 78x118 cm, with aluminum window collar, total profile height up to 90 mm. The window is made from nordic pine, protected with one varnish coat, and glassed with thermic insulation floated glass 4+1"/>
    <x v="0"/>
    <m/>
    <m/>
    <m/>
    <m/>
    <x v="0"/>
  </r>
  <r>
    <x v="0"/>
    <m/>
    <m/>
    <s v="Item KP1 dim. 78x118 cm"/>
    <x v="7"/>
    <n v="1"/>
    <n v="762"/>
    <n v="762"/>
    <m/>
    <x v="0"/>
  </r>
  <r>
    <x v="0"/>
    <m/>
    <m/>
    <m/>
    <x v="0"/>
    <m/>
    <m/>
    <m/>
    <m/>
    <x v="0"/>
  </r>
  <r>
    <x v="9"/>
    <s v="8"/>
    <s v="IX8"/>
    <s v="Hand-made and setting-up of the wooden grid elements, on the outer side in the facade window opening._x000a_Grid is consisted of wooden elements dimensions 3x5 cm which are reciprocally connected with self-cut screws and wood glue, while the entire element is f"/>
    <x v="0"/>
    <m/>
    <m/>
    <m/>
    <n v="482.3"/>
    <x v="0"/>
  </r>
  <r>
    <x v="0"/>
    <m/>
    <m/>
    <m/>
    <x v="0"/>
    <m/>
    <m/>
    <m/>
    <m/>
    <x v="0"/>
  </r>
  <r>
    <x v="0"/>
    <m/>
    <m/>
    <s v="Item FP3 element dimensions 90x90 cm"/>
    <x v="7"/>
    <n v="2"/>
    <n v="81.7"/>
    <n v="163.4"/>
    <m/>
    <x v="0"/>
  </r>
  <r>
    <x v="0"/>
    <m/>
    <m/>
    <m/>
    <x v="0"/>
    <m/>
    <m/>
    <m/>
    <m/>
    <x v="0"/>
  </r>
  <r>
    <x v="0"/>
    <m/>
    <m/>
    <s v="Item FP5 element dimensions 160x100 cm"/>
    <x v="7"/>
    <n v="1"/>
    <n v="161.5"/>
    <n v="161.5"/>
    <m/>
    <x v="0"/>
  </r>
  <r>
    <x v="0"/>
    <m/>
    <m/>
    <m/>
    <x v="0"/>
    <m/>
    <m/>
    <m/>
    <m/>
    <x v="0"/>
  </r>
  <r>
    <x v="0"/>
    <m/>
    <m/>
    <s v="Item FP6 element dimensions 80x80 cm"/>
    <x v="7"/>
    <n v="2"/>
    <n v="78.7"/>
    <n v="157.4"/>
    <m/>
    <x v="0"/>
  </r>
  <r>
    <x v="0"/>
    <s v="IX"/>
    <s v="IX"/>
    <s v="TOTAL WOODWORKS"/>
    <x v="0"/>
    <m/>
    <m/>
    <n v="10244.1"/>
    <m/>
    <x v="9"/>
  </r>
  <r>
    <x v="0"/>
    <m/>
    <m/>
    <m/>
    <x v="0"/>
    <m/>
    <m/>
    <m/>
    <m/>
    <x v="0"/>
  </r>
  <r>
    <x v="0"/>
    <s v="X"/>
    <m/>
    <s v="LOCKSMITH WORKS"/>
    <x v="0"/>
    <m/>
    <m/>
    <m/>
    <m/>
    <x v="0"/>
  </r>
  <r>
    <x v="0"/>
    <m/>
    <m/>
    <m/>
    <x v="0"/>
    <m/>
    <m/>
    <m/>
    <m/>
    <x v="0"/>
  </r>
  <r>
    <x v="10"/>
    <s v="1"/>
    <s v="X1"/>
    <s v="Construction and assembly of the staircase railing from the steel &quot;box&quot; profiles. The railing must be constructed per Designer's details and instructions. The joints and weldings must be thorougly prepared, cleaned and grinded. The railing should be fixed"/>
    <x v="0"/>
    <m/>
    <m/>
    <m/>
    <n v="613.79999999999995"/>
    <x v="0"/>
  </r>
  <r>
    <x v="0"/>
    <m/>
    <m/>
    <s v="O1-first leg ground floor L=2,65 m; h=1,2"/>
    <x v="8"/>
    <n v="2.65"/>
    <n v="62"/>
    <n v="164.3"/>
    <m/>
    <x v="0"/>
  </r>
  <r>
    <x v="0"/>
    <m/>
    <m/>
    <s v="O2-second leg ground floor L=2,65 m; h=1,2"/>
    <x v="8"/>
    <n v="2.65"/>
    <n v="62"/>
    <n v="164.3"/>
    <m/>
    <x v="0"/>
  </r>
  <r>
    <x v="0"/>
    <m/>
    <m/>
    <s v="O3-first leg I floor L=2,30 m; h=1,2"/>
    <x v="8"/>
    <n v="2.2999999999999998"/>
    <n v="62"/>
    <n v="142.6"/>
    <m/>
    <x v="0"/>
  </r>
  <r>
    <x v="0"/>
    <m/>
    <m/>
    <s v="O4-second leg I floor L=2,30 m; h=1,2"/>
    <x v="8"/>
    <n v="2.2999999999999998"/>
    <n v="62"/>
    <n v="142.6"/>
    <m/>
    <x v="0"/>
  </r>
  <r>
    <x v="0"/>
    <m/>
    <m/>
    <m/>
    <x v="0"/>
    <m/>
    <m/>
    <m/>
    <m/>
    <x v="0"/>
  </r>
  <r>
    <x v="0"/>
    <s v="X"/>
    <s v="X"/>
    <s v="LOCKSMITH WORKS TOTAL"/>
    <x v="0"/>
    <m/>
    <m/>
    <n v="613.79999999999995"/>
    <m/>
    <x v="10"/>
  </r>
  <r>
    <x v="0"/>
    <s v="XI"/>
    <m/>
    <s v="EXTERNAL PLASTERING (FACADE WORKS)"/>
    <x v="0"/>
    <m/>
    <m/>
    <m/>
    <m/>
    <x v="0"/>
  </r>
  <r>
    <x v="0"/>
    <m/>
    <m/>
    <m/>
    <x v="0"/>
    <m/>
    <m/>
    <m/>
    <m/>
    <x v="0"/>
  </r>
  <r>
    <x v="0"/>
    <m/>
    <m/>
    <s v="EXTERNAL PLASTERING - COMPACT THERMIC FACADE"/>
    <x v="0"/>
    <m/>
    <m/>
    <m/>
    <m/>
    <x v="0"/>
  </r>
  <r>
    <x v="0"/>
    <m/>
    <m/>
    <m/>
    <x v="0"/>
    <m/>
    <m/>
    <m/>
    <m/>
    <x v="0"/>
  </r>
  <r>
    <x v="11"/>
    <s v="1"/>
    <s v="XI1"/>
    <s v="Purchase of material and making of thermal fasade with all preparatory works, assembly and dismantling of the scaffolding"/>
    <x v="0"/>
    <m/>
    <m/>
    <m/>
    <n v="4188.4799999999996"/>
    <x v="0"/>
  </r>
  <r>
    <x v="0"/>
    <m/>
    <m/>
    <s v="Preparatory works:"/>
    <x v="0"/>
    <m/>
    <m/>
    <m/>
    <m/>
    <x v="0"/>
  </r>
  <r>
    <x v="0"/>
    <m/>
    <m/>
    <s v="Surface for thermal facade covering must be:"/>
    <x v="0"/>
    <m/>
    <m/>
    <m/>
    <m/>
    <x v="0"/>
  </r>
  <r>
    <x v="0"/>
    <m/>
    <m/>
    <s v="solid enough, stable, dry, with no dirt or dust,"/>
    <x v="0"/>
    <m/>
    <m/>
    <m/>
    <m/>
    <x v="0"/>
  </r>
  <r>
    <x v="0"/>
    <m/>
    <m/>
    <s v="oil and grease, paint, plaster, and other dirt."/>
    <x v="0"/>
    <m/>
    <m/>
    <m/>
    <m/>
    <x v="0"/>
  </r>
  <r>
    <x v="0"/>
    <m/>
    <m/>
    <s v="Surface which will be processed must not deviate vertically,"/>
    <x v="0"/>
    <m/>
    <m/>
    <m/>
    <m/>
    <x v="0"/>
  </r>
  <r>
    <x v="0"/>
    <m/>
    <m/>
    <s v="horizontally and 90o degrees angle more than"/>
    <x v="0"/>
    <m/>
    <m/>
    <m/>
    <m/>
    <x v="0"/>
  </r>
  <r>
    <x v="0"/>
    <m/>
    <m/>
    <s v="allowed 2 cm on the 10 m of lenght"/>
    <x v="0"/>
    <m/>
    <m/>
    <m/>
    <m/>
    <x v="0"/>
  </r>
  <r>
    <x v="0"/>
    <m/>
    <m/>
    <s v="In case of deviations higher than allowed it is necessary to use different thickness styropor in order for facade surface to be vertical, and not to place thicker layer of glue in order to correct elevations of the surface. "/>
    <x v="0"/>
    <m/>
    <m/>
    <m/>
    <m/>
    <x v="0"/>
  </r>
  <r>
    <x v="0"/>
    <m/>
    <m/>
    <s v="All inner plastering and cement coatings must be finished and dry prior to commencing works on thermal insulations. "/>
    <x v="0"/>
    <m/>
    <m/>
    <m/>
    <m/>
    <x v="0"/>
  </r>
  <r>
    <x v="0"/>
    <m/>
    <m/>
    <s v="Facade construction:"/>
    <x v="0"/>
    <m/>
    <m/>
    <m/>
    <m/>
    <x v="0"/>
  </r>
  <r>
    <x v="0"/>
    <m/>
    <m/>
    <s v="Place a batten of the appropriate width (depending on the styropor thickness) horizontaly alongside starting edge of facade"/>
    <x v="0"/>
    <m/>
    <m/>
    <m/>
    <m/>
    <x v="0"/>
  </r>
  <r>
    <x v="0"/>
    <m/>
    <m/>
    <s v="Panels will be glued by coating glue mass alonside the panel edge, and additionally on two or three points in the panel center."/>
    <x v="0"/>
    <m/>
    <m/>
    <m/>
    <m/>
    <x v="0"/>
  </r>
  <r>
    <x v="0"/>
    <m/>
    <m/>
    <s v="During the panel gluing, it is important to pay attention that the glue does not come to the panel's surface, because a thermal bridge is created that way. During the processing of window stools, it is obligatory to place double-side sticky, expanding str"/>
    <x v="0"/>
    <m/>
    <m/>
    <m/>
    <m/>
    <x v="0"/>
  </r>
  <r>
    <x v="0"/>
    <m/>
    <m/>
    <s v="In this way, these strips prevent the water breaking between the thermal facade and the facade openings. It is also necessary to place the strips on all joints of thermal facade and other materials (for example, the joint of facade and roof)."/>
    <x v="0"/>
    <m/>
    <m/>
    <m/>
    <m/>
    <x v="0"/>
  </r>
  <r>
    <x v="0"/>
    <m/>
    <m/>
    <s v="During the setting-up of the thermal insulation panels, the hollow parts between the panels (if any) should be filled with PUR (polyurethane) foam."/>
    <x v="0"/>
    <m/>
    <m/>
    <m/>
    <m/>
    <x v="0"/>
  </r>
  <r>
    <x v="0"/>
    <m/>
    <m/>
    <s v="After 48 hours (when the glue is dried), the thermal insulation panels are additionally rawlplugged by appropriate rawl plugs on the edge joints and in the panel center (6 pieces of rawl plugs per 1 m2)."/>
    <x v="0"/>
    <m/>
    <m/>
    <m/>
    <m/>
    <x v="0"/>
  </r>
  <r>
    <x v="0"/>
    <m/>
    <m/>
    <s v="The façade soffit, if any, which are layered with thermal insulation panels, should also be rawlplugged."/>
    <x v="0"/>
    <m/>
    <m/>
    <m/>
    <m/>
    <x v="0"/>
  </r>
  <r>
    <x v="0"/>
    <m/>
    <m/>
    <s v="Rawl plugs must enter at least 5 cm in the bearing construction (wall)."/>
    <x v="0"/>
    <m/>
    <m/>
    <m/>
    <m/>
    <x v="0"/>
  </r>
  <r>
    <x v="0"/>
    <m/>
    <m/>
    <s v="During the placing of thermal insulation, it is necessary to place appropriate window stools, if they have not been previously placed, which will be sealed with the thermal facade by the double-sided sticky sealing tape."/>
    <x v="0"/>
    <m/>
    <m/>
    <m/>
    <m/>
    <x v="0"/>
  </r>
  <r>
    <x v="0"/>
    <m/>
    <m/>
    <s v="After placing the thermal insulation, start grinding the complete styropor surface if necessary."/>
    <x v="0"/>
    <m/>
    <m/>
    <m/>
    <m/>
    <x v="0"/>
  </r>
  <r>
    <x v="0"/>
    <m/>
    <m/>
    <s v="Grinding should be done with large trowel, on which the sand paper is attached."/>
    <x v="0"/>
    <m/>
    <m/>
    <m/>
    <m/>
    <x v="0"/>
  </r>
  <r>
    <x v="0"/>
    <m/>
    <m/>
    <s v="After grinding is done, the whole surface should be dusted. "/>
    <x v="0"/>
    <m/>
    <m/>
    <m/>
    <m/>
    <x v="0"/>
  </r>
  <r>
    <x v="0"/>
    <m/>
    <m/>
    <s v="After dusting of the whole surface, the all facade edges must be processed (the building's edges, window stools and all other edges), with PVC corner profiles with reinforced mesh, if the processed edge is placed under angle less or higher than 90°."/>
    <x v="0"/>
    <m/>
    <m/>
    <m/>
    <m/>
    <x v="0"/>
  </r>
  <r>
    <x v="0"/>
    <m/>
    <m/>
    <s v="On the edge of eaves, shed, loggia and similar, it is necessary to place PVC profiles with drip edge. After the processing of all edges is done, a non-cement organic skim coat (Sto Armat RC), containing tiny fibres, will be applied on the width of  110-12"/>
    <x v="0"/>
    <m/>
    <m/>
    <m/>
    <m/>
    <x v="0"/>
  </r>
  <r>
    <x v="0"/>
    <m/>
    <m/>
    <s v="A reinforced mesh, with foldings of 10 cm, will be placed in the still moist skim coat by pressing in."/>
    <x v="0"/>
    <m/>
    <m/>
    <m/>
    <m/>
    <x v="0"/>
  </r>
  <r>
    <x v="0"/>
    <m/>
    <m/>
    <s v="Reinforced mesh must be made from glass wool, which is industrially overstressed, to that the modul of expansion is decreased."/>
    <x v="0"/>
    <m/>
    <m/>
    <m/>
    <m/>
    <x v="0"/>
  </r>
  <r>
    <x v="0"/>
    <m/>
    <m/>
    <s v="Upon pressing in of the mesh, the surface should be leveled with trowel, so that the reinforcing mesh is not visible on the surface. "/>
    <x v="0"/>
    <m/>
    <m/>
    <m/>
    <m/>
    <x v="0"/>
  </r>
  <r>
    <x v="0"/>
    <m/>
    <m/>
    <s v="Total thickness of skim coat is 3,0 mm."/>
    <x v="0"/>
    <m/>
    <m/>
    <m/>
    <m/>
    <x v="0"/>
  </r>
  <r>
    <x v="0"/>
    <m/>
    <m/>
    <s v="On the lower facade parts, in the height of 1m, an enhanced reinforced mesh can be placed, additionaly to the standard reinforced mesh (Sto Panzergewebe), in order for better protection of lower facade parts from mechanical impacts."/>
    <x v="0"/>
    <m/>
    <m/>
    <m/>
    <m/>
    <x v="0"/>
  </r>
  <r>
    <x v="0"/>
    <m/>
    <m/>
    <s v="After 24 hours, apply the first coat of the finishing organic facade plastering, using the large trowel made of stainless steel. "/>
    <x v="0"/>
    <m/>
    <m/>
    <m/>
    <m/>
    <x v="0"/>
  </r>
  <r>
    <x v="0"/>
    <m/>
    <m/>
    <s v="Plastering should be applied without extraction of the structure, and after the drying is done, the outstanding particles should be removed with trowel, and then the second layer of fine decorative facade plastering should be applied, in order to smoothen"/>
    <x v="0"/>
    <m/>
    <m/>
    <m/>
    <m/>
    <x v="0"/>
  </r>
  <r>
    <x v="0"/>
    <m/>
    <m/>
    <s v="Both layers of finishing plastering contain additional materials, such as sand and quartz, which are waterproofed and steam-permeable, as well as resistant to atmosfere influences."/>
    <x v="0"/>
    <m/>
    <m/>
    <m/>
    <m/>
    <x v="0"/>
  </r>
  <r>
    <x v="0"/>
    <m/>
    <m/>
    <s v="Second layer can be toned under the shade per designer's choice. "/>
    <x v="0"/>
    <m/>
    <m/>
    <m/>
    <m/>
    <x v="0"/>
  </r>
  <r>
    <x v="0"/>
    <m/>
    <m/>
    <s v="NOTE: External plastering works cannot be executed under bad weather, because this could influence the quality of works."/>
    <x v="0"/>
    <m/>
    <m/>
    <m/>
    <m/>
    <x v="0"/>
  </r>
  <r>
    <x v="0"/>
    <m/>
    <m/>
    <s v="Bad weather is considered: rain, snow, hail,"/>
    <x v="0"/>
    <m/>
    <m/>
    <m/>
    <m/>
    <x v="0"/>
  </r>
  <r>
    <x v="0"/>
    <m/>
    <m/>
    <s v="strong fog, dirty air, wind intensity over 30 km/h,"/>
    <x v="0"/>
    <m/>
    <m/>
    <m/>
    <m/>
    <x v="0"/>
  </r>
  <r>
    <x v="0"/>
    <m/>
    <m/>
    <s v="air temperature below +5°C as well as above 35°C."/>
    <x v="0"/>
    <m/>
    <m/>
    <m/>
    <m/>
    <x v="0"/>
  </r>
  <r>
    <x v="0"/>
    <m/>
    <m/>
    <s v="Plastering on one side should be continuously applied, without interruptions."/>
    <x v="0"/>
    <m/>
    <m/>
    <m/>
    <m/>
    <x v="0"/>
  </r>
  <r>
    <x v="0"/>
    <m/>
    <m/>
    <m/>
    <x v="0"/>
    <m/>
    <m/>
    <m/>
    <m/>
    <x v="0"/>
  </r>
  <r>
    <x v="0"/>
    <m/>
    <m/>
    <s v="Calculation per m2."/>
    <x v="0"/>
    <m/>
    <m/>
    <m/>
    <m/>
    <x v="0"/>
  </r>
  <r>
    <x v="0"/>
    <m/>
    <m/>
    <m/>
    <x v="0"/>
    <m/>
    <m/>
    <m/>
    <m/>
    <x v="0"/>
  </r>
  <r>
    <x v="0"/>
    <m/>
    <m/>
    <s v="North facade"/>
    <x v="3"/>
    <n v="35.71"/>
    <n v="32"/>
    <n v="1142.72"/>
    <m/>
    <x v="0"/>
  </r>
  <r>
    <x v="0"/>
    <m/>
    <m/>
    <s v="South facade"/>
    <x v="3"/>
    <n v="28.61"/>
    <n v="32"/>
    <n v="915.52"/>
    <m/>
    <x v="0"/>
  </r>
  <r>
    <x v="0"/>
    <m/>
    <m/>
    <s v="East facade"/>
    <x v="3"/>
    <n v="37.61"/>
    <n v="32"/>
    <n v="1203.52"/>
    <m/>
    <x v="0"/>
  </r>
  <r>
    <x v="0"/>
    <m/>
    <m/>
    <s v="West facade"/>
    <x v="3"/>
    <n v="28.96"/>
    <n v="32"/>
    <n v="926.72"/>
    <m/>
    <x v="0"/>
  </r>
  <r>
    <x v="0"/>
    <m/>
    <m/>
    <m/>
    <x v="0"/>
    <m/>
    <m/>
    <m/>
    <m/>
    <x v="0"/>
  </r>
  <r>
    <x v="11"/>
    <n v="2"/>
    <s v="XI2"/>
    <s v="Purchase and setting-up of hard thermal insulation panels on socle, Tervol TPT thickness 10 cm, with preparation for facade making._x000a_Panels should be set up as thermal and sound insulation, over the construction glue, and should be ancered with special plu"/>
    <x v="0"/>
    <m/>
    <m/>
    <m/>
    <n v="788.7"/>
    <x v="0"/>
  </r>
  <r>
    <x v="0"/>
    <m/>
    <m/>
    <s v="North facade"/>
    <x v="3"/>
    <n v="3"/>
    <n v="33"/>
    <n v="99"/>
    <m/>
    <x v="0"/>
  </r>
  <r>
    <x v="0"/>
    <m/>
    <m/>
    <s v="South facade"/>
    <x v="3"/>
    <n v="13"/>
    <n v="33"/>
    <n v="429"/>
    <m/>
    <x v="0"/>
  </r>
  <r>
    <x v="0"/>
    <m/>
    <m/>
    <s v="East facade"/>
    <x v="3"/>
    <n v="4.4000000000000004"/>
    <n v="33"/>
    <n v="145.19999999999999"/>
    <m/>
    <x v="0"/>
  </r>
  <r>
    <x v="0"/>
    <m/>
    <m/>
    <s v="West facade"/>
    <x v="3"/>
    <n v="3.5"/>
    <n v="33"/>
    <n v="115.5"/>
    <m/>
    <x v="0"/>
  </r>
  <r>
    <x v="0"/>
    <m/>
    <m/>
    <m/>
    <x v="0"/>
    <m/>
    <m/>
    <m/>
    <m/>
    <x v="0"/>
  </r>
  <r>
    <x v="11"/>
    <s v="3"/>
    <s v="XI3"/>
    <s v="Facade processing with plastic mortar. Type and colour per designer's choice. The facade surface must be clean and dry. The surface must be cleaned and impregnated with insulation mass, due to better bonding. It should be applied with painting brush, and "/>
    <x v="0"/>
    <m/>
    <m/>
    <m/>
    <n v="215.1"/>
    <x v="0"/>
  </r>
  <r>
    <x v="0"/>
    <m/>
    <m/>
    <s v="North facade"/>
    <x v="3"/>
    <n v="3"/>
    <n v="9"/>
    <n v="27"/>
    <m/>
    <x v="0"/>
  </r>
  <r>
    <x v="0"/>
    <m/>
    <m/>
    <s v="South facade"/>
    <x v="3"/>
    <n v="13"/>
    <n v="9"/>
    <n v="117"/>
    <m/>
    <x v="0"/>
  </r>
  <r>
    <x v="0"/>
    <m/>
    <m/>
    <s v="East facade"/>
    <x v="3"/>
    <n v="4.4000000000000004"/>
    <n v="9"/>
    <n v="39.6"/>
    <m/>
    <x v="0"/>
  </r>
  <r>
    <x v="0"/>
    <m/>
    <m/>
    <s v="West facade"/>
    <x v="3"/>
    <n v="3.5"/>
    <n v="9"/>
    <n v="31.5"/>
    <m/>
    <x v="0"/>
  </r>
  <r>
    <x v="0"/>
    <m/>
    <m/>
    <m/>
    <x v="0"/>
    <m/>
    <m/>
    <m/>
    <m/>
    <x v="0"/>
  </r>
  <r>
    <x v="0"/>
    <m/>
    <m/>
    <s v="FACADE ENCASED WITH STONE PLATES"/>
    <x v="0"/>
    <m/>
    <m/>
    <m/>
    <m/>
    <x v="0"/>
  </r>
  <r>
    <x v="0"/>
    <m/>
    <m/>
    <s v="COMMON AND GENERAL CONDITIONS FOR STONEWORKS_x000a_The contractor is obliged to cover the following items with price per unit, along the description of each single work item:_x000a_01. The price contains all work and material which are given in &quot;Construction works no"/>
    <x v="0"/>
    <m/>
    <m/>
    <m/>
    <m/>
    <x v="0"/>
  </r>
  <r>
    <x v="11"/>
    <s v="4"/>
    <s v="XI4"/>
    <s v="Construction of building's facade - which is designed as stone panel facade (Miljevina-Mostar or similar, dimesions 130x60x4cm) with subconstruction which is made from quality stainless steel, and which is set up on the building construction by cercificat"/>
    <x v="0"/>
    <m/>
    <m/>
    <m/>
    <n v="3188.625"/>
    <x v="0"/>
  </r>
  <r>
    <x v="0"/>
    <m/>
    <m/>
    <s v="The cream consistency means slow and deep penetration in the material, which has much better results in the protection from moisture and harful substances. Before application of facade impregnation, the surface - stone plate - must be clean, dry, with no "/>
    <x v="0"/>
    <m/>
    <m/>
    <m/>
    <m/>
    <x v="0"/>
  </r>
  <r>
    <x v="0"/>
    <m/>
    <m/>
    <m/>
    <x v="3"/>
    <n v="8.25"/>
    <n v="386.5"/>
    <n v="3188.625"/>
    <m/>
    <x v="0"/>
  </r>
  <r>
    <x v="0"/>
    <m/>
    <m/>
    <m/>
    <x v="0"/>
    <m/>
    <m/>
    <m/>
    <m/>
    <x v="0"/>
  </r>
  <r>
    <x v="0"/>
    <m/>
    <m/>
    <s v="FACADE ENCASED WITH WOOD"/>
    <x v="0"/>
    <m/>
    <m/>
    <m/>
    <m/>
    <x v="0"/>
  </r>
  <r>
    <x v="11"/>
    <s v="5"/>
    <m/>
    <s v="Construction of building facade - which is designed from wooden elements, consisting of: _x000a_- appropriate wooden subconstruction which is set up on the building's structure by the appropriate joint elements, and thermal insulation which is separately calcul"/>
    <x v="0"/>
    <m/>
    <m/>
    <m/>
    <n v="1444.95"/>
    <x v="0"/>
  </r>
  <r>
    <x v="0"/>
    <m/>
    <m/>
    <m/>
    <x v="3"/>
    <n v="24.7"/>
    <n v="58.5"/>
    <n v="1444.95"/>
    <m/>
    <x v="0"/>
  </r>
  <r>
    <x v="0"/>
    <s v="XI"/>
    <s v="XI"/>
    <s v="EXTERNAL PLASTERING (FACADE WORKS) - TOTAL"/>
    <x v="0"/>
    <m/>
    <m/>
    <n v="9825.8549999999996"/>
    <m/>
    <x v="11"/>
  </r>
  <r>
    <x v="0"/>
    <m/>
    <m/>
    <m/>
    <x v="0"/>
    <m/>
    <m/>
    <m/>
    <m/>
    <x v="0"/>
  </r>
  <r>
    <x v="0"/>
    <s v="XII"/>
    <m/>
    <s v="STONEWORKS"/>
    <x v="0"/>
    <m/>
    <m/>
    <m/>
    <m/>
    <x v="0"/>
  </r>
  <r>
    <x v="0"/>
    <m/>
    <m/>
    <m/>
    <x v="0"/>
    <m/>
    <m/>
    <m/>
    <m/>
    <x v="0"/>
  </r>
  <r>
    <x v="0"/>
    <m/>
    <m/>
    <s v="FLOOR LINING WITH STONE"/>
    <x v="0"/>
    <m/>
    <m/>
    <m/>
    <m/>
    <x v="0"/>
  </r>
  <r>
    <x v="0"/>
    <m/>
    <m/>
    <m/>
    <x v="0"/>
    <m/>
    <m/>
    <m/>
    <m/>
    <x v="0"/>
  </r>
  <r>
    <x v="12"/>
    <s v="1"/>
    <s v="XII1"/>
    <s v="Purchase of granite, machine processing and setting-up of the granit steps of thickness 3 cm in the cement mortar. Stone for steps must be plump, with no cracks, in colour and kind per designer's choice. Stone will be processed per details and instruction"/>
    <x v="0"/>
    <m/>
    <m/>
    <m/>
    <n v="2830"/>
    <x v="0"/>
  </r>
  <r>
    <x v="0"/>
    <m/>
    <m/>
    <s v="Steps"/>
    <x v="9"/>
    <n v="10"/>
    <n v="283"/>
    <n v="2830"/>
    <m/>
    <x v="0"/>
  </r>
  <r>
    <x v="0"/>
    <m/>
    <m/>
    <m/>
    <x v="0"/>
    <m/>
    <m/>
    <m/>
    <m/>
    <x v="0"/>
  </r>
  <r>
    <x v="12"/>
    <s v="2"/>
    <s v="XII2"/>
    <s v="Purchase of granite, machine processing and setting-up of the  steps riser of 2 cm thickness,  in the cement mortar. Stone must be plump, with no cracks, in colour and kind per designer's choice. Stone will be processed per details and instructions of the"/>
    <x v="0"/>
    <m/>
    <m/>
    <m/>
    <n v="1662.12"/>
    <x v="0"/>
  </r>
  <r>
    <x v="0"/>
    <m/>
    <m/>
    <m/>
    <x v="9"/>
    <n v="6.84"/>
    <n v="243"/>
    <n v="1662.12"/>
    <m/>
    <x v="0"/>
  </r>
  <r>
    <x v="0"/>
    <m/>
    <m/>
    <m/>
    <x v="0"/>
    <m/>
    <m/>
    <m/>
    <m/>
    <x v="0"/>
  </r>
  <r>
    <x v="12"/>
    <s v="3"/>
    <s v="XII3"/>
    <s v="Purchase of granite, machine processing and lining of the exterior window stools with panels of 3 cm thickness, with cut in drip edge. Granite type and colour per designer's choice. The panels processing shall be done by design. Panels will be set up in t"/>
    <x v="0"/>
    <m/>
    <m/>
    <m/>
    <n v="381.6"/>
    <x v="0"/>
  </r>
  <r>
    <x v="0"/>
    <m/>
    <m/>
    <m/>
    <x v="6"/>
    <n v="1.8"/>
    <n v="212"/>
    <n v="381.6"/>
    <m/>
    <x v="0"/>
  </r>
  <r>
    <x v="0"/>
    <s v="XII"/>
    <s v="XII"/>
    <s v="STONEWORKS - TOTAL"/>
    <x v="0"/>
    <m/>
    <m/>
    <n v="4873.72"/>
    <m/>
    <x v="12"/>
  </r>
  <r>
    <x v="0"/>
    <m/>
    <m/>
    <m/>
    <x v="0"/>
    <m/>
    <m/>
    <m/>
    <m/>
    <x v="0"/>
  </r>
  <r>
    <x v="0"/>
    <s v="XIII"/>
    <m/>
    <s v="EXTERIOR DESIGN "/>
    <x v="0"/>
    <m/>
    <m/>
    <m/>
    <m/>
    <x v="0"/>
  </r>
  <r>
    <x v="0"/>
    <m/>
    <m/>
    <m/>
    <x v="0"/>
    <m/>
    <m/>
    <m/>
    <m/>
    <x v="0"/>
  </r>
  <r>
    <x v="0"/>
    <s v="XIII"/>
    <m/>
    <s v="EXTERIOR DESIGN "/>
    <x v="0"/>
    <m/>
    <m/>
    <m/>
    <m/>
    <x v="0"/>
  </r>
  <r>
    <x v="0"/>
    <m/>
    <m/>
    <m/>
    <x v="0"/>
    <m/>
    <m/>
    <m/>
    <m/>
    <x v="0"/>
  </r>
  <r>
    <x v="0"/>
    <m/>
    <m/>
    <s v="PAVING OF THE BUILDING'S EXTERIOR ACCESS"/>
    <x v="0"/>
    <m/>
    <m/>
    <m/>
    <m/>
    <x v="0"/>
  </r>
  <r>
    <x v="0"/>
    <m/>
    <m/>
    <m/>
    <x v="0"/>
    <m/>
    <m/>
    <m/>
    <m/>
    <x v="0"/>
  </r>
  <r>
    <x v="13"/>
    <n v="1"/>
    <s v="XIII1"/>
    <s v="Purchase of material and paving of the exteriour access areas using concrete pavers (design, colour and texture by the designer's choice), dimensions 40x40 cm, thickness d=5 cm, which are placed over a concrete surface d=15 cm. Pavers must be resistant to"/>
    <x v="0"/>
    <m/>
    <m/>
    <m/>
    <n v="3115.5"/>
    <x v="0"/>
  </r>
  <r>
    <x v="0"/>
    <m/>
    <m/>
    <s v="Calculation per m2 of the built-in pavers"/>
    <x v="0"/>
    <m/>
    <m/>
    <m/>
    <m/>
    <x v="0"/>
  </r>
  <r>
    <x v="0"/>
    <m/>
    <m/>
    <s v="Pavers dimenstions 40/40/4 cm"/>
    <x v="0"/>
    <m/>
    <m/>
    <m/>
    <m/>
    <x v="0"/>
  </r>
  <r>
    <x v="0"/>
    <m/>
    <m/>
    <s v="Pavers 1,40*5,70 m"/>
    <x v="3"/>
    <n v="33.5"/>
    <n v="42"/>
    <n v="1407"/>
    <m/>
    <x v="0"/>
  </r>
  <r>
    <x v="0"/>
    <m/>
    <m/>
    <s v="Grawel d=5cm 33,5*5cm"/>
    <x v="9"/>
    <n v="167.5"/>
    <n v="10.199999999999999"/>
    <n v="1708.5"/>
    <m/>
    <x v="0"/>
  </r>
  <r>
    <x v="13"/>
    <s v="2"/>
    <s v="XIII2"/>
    <s v="CONCRETE PAVEMENTS"/>
    <x v="3"/>
    <m/>
    <m/>
    <m/>
    <n v="365.5"/>
    <x v="0"/>
  </r>
  <r>
    <x v="0"/>
    <m/>
    <m/>
    <s v="Construction of pavement paths around the building, from MB 20 concrete, thickness 10 cm._x000a_The upper surface of the path should be processed according to the designer's instructions, the concrete should be cared for._x000a_Concrete pavements dilated at appropria"/>
    <x v="0"/>
    <m/>
    <m/>
    <m/>
    <m/>
    <x v="0"/>
  </r>
  <r>
    <x v="0"/>
    <m/>
    <m/>
    <s v="Concrete pavements around the building"/>
    <x v="3"/>
    <n v="17"/>
    <n v="21.5"/>
    <n v="365.5"/>
    <m/>
    <x v="0"/>
  </r>
  <r>
    <x v="0"/>
    <m/>
    <m/>
    <m/>
    <x v="0"/>
    <m/>
    <m/>
    <m/>
    <m/>
    <x v="0"/>
  </r>
  <r>
    <x v="13"/>
    <s v="3"/>
    <s v="XIII3"/>
    <s v="CURBS"/>
    <x v="0"/>
    <m/>
    <m/>
    <m/>
    <n v="340"/>
    <x v="0"/>
  </r>
  <r>
    <x v="0"/>
    <m/>
    <m/>
    <s v="Purchase and construction of concrete curbs dim. 75 x 25 x 5 cm, Semmelrock or similar type, which are set up on the concrete surface on the joinings with green areas. Curbs are to be set up according to the scheme of paved area. "/>
    <x v="0"/>
    <m/>
    <m/>
    <m/>
    <m/>
    <x v="0"/>
  </r>
  <r>
    <x v="0"/>
    <m/>
    <m/>
    <s v="Calculation per m1 with complete finishing of the item."/>
    <x v="0"/>
    <m/>
    <m/>
    <m/>
    <m/>
    <x v="0"/>
  </r>
  <r>
    <x v="0"/>
    <m/>
    <m/>
    <m/>
    <x v="0"/>
    <m/>
    <m/>
    <m/>
    <m/>
    <x v="0"/>
  </r>
  <r>
    <x v="0"/>
    <m/>
    <m/>
    <s v="Concrete curbs around the building"/>
    <x v="4"/>
    <n v="17"/>
    <n v="20"/>
    <n v="340"/>
    <m/>
    <x v="0"/>
  </r>
  <r>
    <x v="0"/>
    <m/>
    <m/>
    <m/>
    <x v="0"/>
    <m/>
    <m/>
    <m/>
    <m/>
    <x v="0"/>
  </r>
  <r>
    <x v="0"/>
    <s v="XIII"/>
    <s v="XIII"/>
    <s v="TOTAL EXTERIOR DESIGN"/>
    <x v="0"/>
    <m/>
    <m/>
    <n v="3821"/>
    <m/>
    <x v="13"/>
  </r>
  <r>
    <x v="0"/>
    <m/>
    <m/>
    <m/>
    <x v="0"/>
    <m/>
    <m/>
    <m/>
    <m/>
    <x v="0"/>
  </r>
  <r>
    <x v="0"/>
    <m/>
    <m/>
    <m/>
    <x v="0"/>
    <m/>
    <m/>
    <m/>
    <m/>
    <x v="0"/>
  </r>
  <r>
    <x v="0"/>
    <s v="XIV"/>
    <m/>
    <s v="OTHER WORKS"/>
    <x v="0"/>
    <m/>
    <m/>
    <m/>
    <m/>
    <x v="0"/>
  </r>
  <r>
    <x v="0"/>
    <m/>
    <m/>
    <m/>
    <x v="0"/>
    <m/>
    <m/>
    <m/>
    <m/>
    <x v="0"/>
  </r>
  <r>
    <x v="14"/>
    <s v="1"/>
    <s v="XIV1"/>
    <s v="Purchase and assembly of wooden collapsible stairs, for exit on the attic and roof of the building. Steps should be fixed on the attic construction and folded on the attic, so that attic opening can be easily opened. The steps dimensions are 70x90cm._x000a_Calc"/>
    <x v="0"/>
    <m/>
    <m/>
    <m/>
    <n v="365"/>
    <x v="0"/>
  </r>
  <r>
    <x v="0"/>
    <m/>
    <m/>
    <s v="Steps dimensions 70x90 cm"/>
    <x v="7"/>
    <n v="1"/>
    <n v="365"/>
    <n v="365"/>
    <m/>
    <x v="0"/>
  </r>
  <r>
    <x v="0"/>
    <m/>
    <m/>
    <m/>
    <x v="0"/>
    <m/>
    <m/>
    <m/>
    <m/>
    <x v="0"/>
  </r>
  <r>
    <x v="14"/>
    <s v="2"/>
    <s v="XIV2"/>
    <s v="Glassing with glass prisms, dimensions 20x20x8 cm. Prisms should be set up, and fixed with cement mortar. Over the horizontal, reinforcement 2 0 6 mm should be placed between the prism lines, and anchored with holders._x000a_Calculation per m²._x000a_"/>
    <x v="0"/>
    <m/>
    <m/>
    <m/>
    <n v="1840"/>
    <x v="0"/>
  </r>
  <r>
    <x v="0"/>
    <m/>
    <m/>
    <s v="Glass prism   3,9+5,3"/>
    <x v="6"/>
    <n v="9.1999999999999993"/>
    <n v="200"/>
    <n v="1840"/>
    <m/>
    <x v="0"/>
  </r>
  <r>
    <x v="0"/>
    <m/>
    <m/>
    <m/>
    <x v="0"/>
    <m/>
    <m/>
    <m/>
    <m/>
    <x v="0"/>
  </r>
  <r>
    <x v="14"/>
    <s v="3"/>
    <s v="XIV3"/>
    <s v="Cleaning and washing of the construction site, upon the completion of all works. Perform detailed cleaning of entire construction site, washing of all glass surfaces, cleaning and fine washing of all inner spaces and outer areas._x000a_One payment_x000a_"/>
    <x v="10"/>
    <m/>
    <m/>
    <n v="200"/>
    <n v="200"/>
    <x v="0"/>
  </r>
  <r>
    <x v="0"/>
    <m/>
    <m/>
    <m/>
    <x v="0"/>
    <m/>
    <m/>
    <m/>
    <m/>
    <x v="0"/>
  </r>
  <r>
    <x v="0"/>
    <s v="XIV"/>
    <s v="XIV"/>
    <s v="OTHER WORKS TOTAL"/>
    <x v="0"/>
    <m/>
    <m/>
    <n v="2405"/>
    <m/>
    <x v="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dataOnRows="1" applyNumberFormats="0" applyBorderFormats="0" applyFontFormats="0" applyPatternFormats="0" applyAlignmentFormats="0" applyWidthHeightFormats="1" dataCaption="Daten" updatedVersion="1" asteriskTotals="1" showItems="0" showMemberPropertyTips="0" useAutoFormatting="1" itemPrintTitles="1" createdVersion="1" indent="0" compact="0" compactData="0" gridDropZones="1">
  <location ref="B4:C20" firstHeaderRow="2" firstDataRow="2" firstDataCol="1"/>
  <pivotFields count="10">
    <pivotField axis="axisRow" compact="0" outline="0" subtotalTop="0" showAll="0" includeNewItemsInFilter="1">
      <items count="16">
        <item x="1"/>
        <item x="2"/>
        <item x="3"/>
        <item x="4"/>
        <item x="5"/>
        <item x="6"/>
        <item x="7"/>
        <item x="8"/>
        <item x="9"/>
        <item x="10"/>
        <item x="11"/>
        <item x="12"/>
        <item x="13"/>
        <item x="14"/>
        <item h="1" x="0"/>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dataField="1" compact="0" outline="0" subtotalTop="0" showAll="0" includeNewItemsInFilter="1"/>
    <pivotField compact="0" outline="0" subtotalTop="0" showAll="0" includeNewItemsInFilter="1"/>
  </pivotFields>
  <rowFields count="1">
    <field x="0"/>
  </rowFields>
  <rowItems count="15">
    <i>
      <x/>
    </i>
    <i>
      <x v="1"/>
    </i>
    <i>
      <x v="2"/>
    </i>
    <i>
      <x v="3"/>
    </i>
    <i>
      <x v="4"/>
    </i>
    <i>
      <x v="5"/>
    </i>
    <i>
      <x v="6"/>
    </i>
    <i>
      <x v="7"/>
    </i>
    <i>
      <x v="8"/>
    </i>
    <i>
      <x v="9"/>
    </i>
    <i>
      <x v="10"/>
    </i>
    <i>
      <x v="11"/>
    </i>
    <i>
      <x v="12"/>
    </i>
    <i>
      <x v="13"/>
    </i>
    <i t="grand">
      <x/>
    </i>
  </rowItems>
  <colItems count="1">
    <i/>
  </colItems>
  <dataFields count="1">
    <dataField name="Summe von c1" fld="8" baseField="0" baseItem="0"/>
  </dataFields>
  <pivotTableStyleInfo showRowHeaders="1" showColHeaders="1" showRowStripes="0" showColStripes="0" showLastColumn="1"/>
</pivotTableDefinition>
</file>

<file path=xl/pivotTables/pivotTable2.xml><?xml version="1.0" encoding="utf-8"?>
<pivotTableDefinition xmlns="http://schemas.openxmlformats.org/spreadsheetml/2006/main" name="PivotTable2" cacheId="1" dataOnRows="1" applyNumberFormats="0" applyBorderFormats="0" applyFontFormats="0" applyPatternFormats="0" applyAlignmentFormats="0" applyWidthHeightFormats="1" dataCaption="Daten" updatedVersion="1" showMemberPropertyTips="0" useAutoFormatting="1" itemPrintTitles="1" createdVersion="1" indent="0" compact="0" compactData="0" gridDropZones="1">
  <location ref="B23:C42" firstHeaderRow="2" firstDataRow="2" firstDataCol="1"/>
  <pivotFields count="7">
    <pivotField axis="axisRow" compact="0" outline="0" subtotalTop="0" showAll="0" includeNewItemsInFilter="1">
      <items count="20">
        <item x="2"/>
        <item x="3"/>
        <item x="4"/>
        <item x="5"/>
        <item x="6"/>
        <item x="7"/>
        <item x="8"/>
        <item x="9"/>
        <item x="10"/>
        <item x="11"/>
        <item x="12"/>
        <item x="13"/>
        <item x="14"/>
        <item x="15"/>
        <item x="16"/>
        <item x="17"/>
        <item x="18"/>
        <item h="1" x="0"/>
        <item h="1" x="1"/>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dataField="1" compact="0" outline="0" subtotalTop="0" showAll="0" includeNewItemsInFilter="1"/>
  </pivotFields>
  <rowFields count="1">
    <field x="0"/>
  </rowFields>
  <rowItems count="18">
    <i>
      <x/>
    </i>
    <i>
      <x v="1"/>
    </i>
    <i>
      <x v="2"/>
    </i>
    <i>
      <x v="3"/>
    </i>
    <i>
      <x v="4"/>
    </i>
    <i>
      <x v="5"/>
    </i>
    <i>
      <x v="6"/>
    </i>
    <i>
      <x v="7"/>
    </i>
    <i>
      <x v="8"/>
    </i>
    <i>
      <x v="9"/>
    </i>
    <i>
      <x v="10"/>
    </i>
    <i>
      <x v="11"/>
    </i>
    <i>
      <x v="12"/>
    </i>
    <i>
      <x v="13"/>
    </i>
    <i>
      <x v="14"/>
    </i>
    <i>
      <x v="15"/>
    </i>
    <i>
      <x v="16"/>
    </i>
    <i t="grand">
      <x/>
    </i>
  </rowItems>
  <colItems count="1">
    <i/>
  </colItems>
  <dataFields count="1">
    <dataField name="Summe von c1" fld="6" baseField="0" baseItem="0"/>
  </dataFields>
  <pivotTableStyleInfo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44"/>
  <sheetViews>
    <sheetView tabSelected="1" topLeftCell="E1" workbookViewId="0">
      <pane ySplit="4" topLeftCell="A9" activePane="bottomLeft" state="frozen"/>
      <selection activeCell="E1" sqref="E1"/>
      <selection pane="bottomLeft" activeCell="H35" sqref="H35"/>
    </sheetView>
  </sheetViews>
  <sheetFormatPr defaultRowHeight="12.75"/>
  <cols>
    <col min="1" max="1" width="11.42578125" hidden="1" customWidth="1"/>
    <col min="2" max="2" width="14.5703125" hidden="1" customWidth="1"/>
    <col min="3" max="4" width="12" hidden="1" customWidth="1"/>
    <col min="5" max="14" width="11.42578125" customWidth="1"/>
    <col min="15" max="15" width="1.5703125" customWidth="1"/>
    <col min="16" max="20" width="11.42578125" customWidth="1"/>
    <col min="21" max="21" width="1.28515625" customWidth="1"/>
    <col min="22" max="23" width="11.42578125" customWidth="1"/>
    <col min="24" max="24" width="1.28515625" customWidth="1"/>
    <col min="25" max="25" width="13.5703125" bestFit="1" customWidth="1"/>
    <col min="26" max="26" width="1.28515625" customWidth="1"/>
    <col min="27" max="27" width="13.5703125" bestFit="1" customWidth="1"/>
    <col min="28" max="28" width="1.5703125" customWidth="1"/>
    <col min="29" max="29" width="13.5703125" bestFit="1" customWidth="1"/>
    <col min="30" max="256" width="11.42578125" customWidth="1"/>
  </cols>
  <sheetData>
    <row r="1" spans="2:33">
      <c r="E1" t="s">
        <v>0</v>
      </c>
      <c r="K1" s="1" t="s">
        <v>1</v>
      </c>
      <c r="L1" s="1" t="s">
        <v>1</v>
      </c>
      <c r="M1" s="2" t="s">
        <v>2</v>
      </c>
      <c r="N1" s="2" t="s">
        <v>2</v>
      </c>
      <c r="O1" s="3"/>
      <c r="P1" s="4"/>
      <c r="Q1" s="1" t="s">
        <v>1</v>
      </c>
      <c r="R1" s="1" t="s">
        <v>1</v>
      </c>
      <c r="S1" s="2" t="s">
        <v>2</v>
      </c>
      <c r="T1" s="2" t="s">
        <v>2</v>
      </c>
      <c r="U1" s="3"/>
      <c r="V1" s="5" t="s">
        <v>1</v>
      </c>
      <c r="W1" s="6" t="s">
        <v>2</v>
      </c>
      <c r="X1" s="3"/>
      <c r="Y1" s="7" t="s">
        <v>3</v>
      </c>
      <c r="Z1" s="3"/>
      <c r="AA1" s="7" t="s">
        <v>3</v>
      </c>
      <c r="AB1" s="3"/>
      <c r="AC1" t="s">
        <v>4</v>
      </c>
      <c r="AD1" s="8" t="s">
        <v>5</v>
      </c>
      <c r="AE1" s="8" t="s">
        <v>5</v>
      </c>
    </row>
    <row r="2" spans="2:33">
      <c r="E2" t="s">
        <v>6</v>
      </c>
      <c r="K2" s="9" t="s">
        <v>7</v>
      </c>
      <c r="L2" s="9"/>
      <c r="M2" s="10" t="s">
        <v>7</v>
      </c>
      <c r="N2" s="10"/>
      <c r="O2" s="3"/>
      <c r="P2" s="4"/>
      <c r="Q2" s="9" t="s">
        <v>8</v>
      </c>
      <c r="R2" s="9"/>
      <c r="S2" s="10" t="s">
        <v>8</v>
      </c>
      <c r="T2" s="10"/>
      <c r="U2" s="3"/>
      <c r="V2" s="11" t="s">
        <v>8</v>
      </c>
      <c r="W2" s="12" t="s">
        <v>8</v>
      </c>
      <c r="X2" s="3"/>
      <c r="Y2" s="7" t="s">
        <v>9</v>
      </c>
      <c r="Z2" s="3"/>
      <c r="AA2" s="7" t="s">
        <v>9</v>
      </c>
      <c r="AB2" s="3"/>
      <c r="AC2" t="s">
        <v>10</v>
      </c>
      <c r="AD2" s="8" t="s">
        <v>11</v>
      </c>
      <c r="AE2" s="8" t="s">
        <v>12</v>
      </c>
      <c r="AF2" s="8" t="s">
        <v>13</v>
      </c>
      <c r="AG2" s="13" t="s">
        <v>14</v>
      </c>
    </row>
    <row r="3" spans="2:33">
      <c r="B3" t="s">
        <v>15</v>
      </c>
      <c r="E3" t="s">
        <v>16</v>
      </c>
      <c r="G3" s="4" t="s">
        <v>17</v>
      </c>
      <c r="H3" s="4" t="s">
        <v>17</v>
      </c>
      <c r="I3" s="4" t="s">
        <v>18</v>
      </c>
      <c r="J3" s="14" t="s">
        <v>19</v>
      </c>
      <c r="K3" s="9" t="s">
        <v>20</v>
      </c>
      <c r="L3" s="9"/>
      <c r="M3" s="10" t="s">
        <v>20</v>
      </c>
      <c r="N3" s="10"/>
      <c r="O3" s="3"/>
      <c r="P3" s="14" t="s">
        <v>19</v>
      </c>
      <c r="Q3" s="9" t="s">
        <v>20</v>
      </c>
      <c r="R3" s="9"/>
      <c r="S3" s="10" t="s">
        <v>20</v>
      </c>
      <c r="T3" s="10"/>
      <c r="U3" s="3"/>
      <c r="V3" s="11"/>
      <c r="W3" s="12"/>
      <c r="X3" s="3"/>
      <c r="Y3" s="7" t="s">
        <v>8</v>
      </c>
      <c r="Z3" s="3"/>
      <c r="AA3" s="7" t="s">
        <v>21</v>
      </c>
      <c r="AB3" s="3"/>
      <c r="AC3" t="s">
        <v>22</v>
      </c>
      <c r="AD3" t="s">
        <v>23</v>
      </c>
      <c r="AE3" t="s">
        <v>24</v>
      </c>
      <c r="AF3" t="s">
        <v>23</v>
      </c>
    </row>
    <row r="4" spans="2:33">
      <c r="B4" s="15" t="s">
        <v>25</v>
      </c>
      <c r="C4" s="16"/>
      <c r="G4" s="4" t="s">
        <v>26</v>
      </c>
      <c r="H4" s="4" t="s">
        <v>23</v>
      </c>
      <c r="I4" s="4" t="s">
        <v>27</v>
      </c>
      <c r="K4" s="17" t="s">
        <v>28</v>
      </c>
      <c r="L4" s="17" t="s">
        <v>29</v>
      </c>
      <c r="M4" s="18" t="s">
        <v>28</v>
      </c>
      <c r="N4" s="18" t="s">
        <v>29</v>
      </c>
      <c r="O4" s="3"/>
      <c r="P4" s="4"/>
      <c r="Q4" s="17" t="s">
        <v>28</v>
      </c>
      <c r="R4" s="17" t="s">
        <v>29</v>
      </c>
      <c r="S4" s="18" t="s">
        <v>28</v>
      </c>
      <c r="T4" s="18" t="s">
        <v>29</v>
      </c>
      <c r="U4" s="3"/>
      <c r="V4" s="19" t="s">
        <v>30</v>
      </c>
      <c r="W4" s="20" t="s">
        <v>30</v>
      </c>
      <c r="X4" s="3"/>
      <c r="Y4" s="7" t="s">
        <v>4</v>
      </c>
      <c r="Z4" s="3"/>
      <c r="AA4" s="7" t="s">
        <v>4</v>
      </c>
      <c r="AB4" s="3"/>
    </row>
    <row r="5" spans="2:33">
      <c r="B5" s="15" t="s">
        <v>31</v>
      </c>
      <c r="C5" s="16" t="s">
        <v>32</v>
      </c>
      <c r="E5" s="21" t="s">
        <v>33</v>
      </c>
      <c r="O5" s="3"/>
      <c r="U5" s="3"/>
      <c r="X5" s="3"/>
      <c r="Z5" s="3"/>
      <c r="AB5" s="3"/>
    </row>
    <row r="6" spans="2:33" ht="13.5">
      <c r="B6" s="15">
        <v>1</v>
      </c>
      <c r="C6" s="22">
        <v>2660.366</v>
      </c>
      <c r="E6">
        <f>C6</f>
        <v>2660.366</v>
      </c>
      <c r="G6" s="23">
        <f>E6/$F$44</f>
        <v>2.6917985654980697E-2</v>
      </c>
      <c r="I6" s="24" t="s">
        <v>34</v>
      </c>
      <c r="J6" s="25" t="s">
        <v>35</v>
      </c>
      <c r="K6" s="26">
        <v>9</v>
      </c>
      <c r="L6" s="27" t="s">
        <v>36</v>
      </c>
      <c r="M6" s="28">
        <v>10</v>
      </c>
      <c r="N6" s="29" t="s">
        <v>37</v>
      </c>
      <c r="O6" s="3"/>
      <c r="P6" t="s">
        <v>35</v>
      </c>
      <c r="Q6" s="26">
        <v>8</v>
      </c>
      <c r="R6" s="27" t="s">
        <v>36</v>
      </c>
      <c r="S6" s="30">
        <v>110</v>
      </c>
      <c r="T6" s="31" t="s">
        <v>36</v>
      </c>
      <c r="U6" s="32"/>
      <c r="V6" s="26">
        <f>Q6/K6</f>
        <v>0.88888888888888884</v>
      </c>
      <c r="W6" s="28">
        <f>S6/M6</f>
        <v>11</v>
      </c>
      <c r="X6" s="3"/>
      <c r="Y6">
        <f>(V6*W6)^(1/COUNT(V6:W6))</f>
        <v>3.1269438398822862</v>
      </c>
      <c r="Z6" s="3"/>
      <c r="AA6" s="33">
        <f>Y6</f>
        <v>3.1269438398822862</v>
      </c>
      <c r="AB6" s="3"/>
      <c r="AC6">
        <f>Y6*G6</f>
        <v>8.417102942588163E-2</v>
      </c>
    </row>
    <row r="7" spans="2:33" ht="13.5">
      <c r="B7" s="34">
        <v>2</v>
      </c>
      <c r="C7" s="35">
        <v>20502.821499999998</v>
      </c>
      <c r="E7">
        <f t="shared" ref="E7:E19" si="0">C7</f>
        <v>20502.821499999998</v>
      </c>
      <c r="G7" s="36">
        <f t="shared" ref="G7:G19" si="1">E7/$F$44</f>
        <v>0.20745064965633667</v>
      </c>
      <c r="I7" s="24" t="s">
        <v>34</v>
      </c>
      <c r="J7" s="25" t="s">
        <v>38</v>
      </c>
      <c r="K7" s="26">
        <v>240</v>
      </c>
      <c r="L7" s="27" t="s">
        <v>37</v>
      </c>
      <c r="M7" s="28">
        <v>200</v>
      </c>
      <c r="N7" s="29" t="s">
        <v>36</v>
      </c>
      <c r="O7" s="3"/>
      <c r="P7" t="s">
        <v>38</v>
      </c>
      <c r="Q7" s="26">
        <v>230</v>
      </c>
      <c r="R7" s="27" t="s">
        <v>37</v>
      </c>
      <c r="S7" s="28">
        <v>201</v>
      </c>
      <c r="T7" s="29" t="s">
        <v>36</v>
      </c>
      <c r="U7" s="32"/>
      <c r="V7" s="26">
        <f t="shared" ref="V7:V19" si="2">Q7/K7</f>
        <v>0.95833333333333337</v>
      </c>
      <c r="W7" s="37">
        <f t="shared" ref="W7:W19" si="3">S7/M7</f>
        <v>1.0049999999999999</v>
      </c>
      <c r="X7" s="3"/>
      <c r="Y7">
        <f t="shared" ref="Y7:Y19" si="4">(V7*W7)^(1/COUNT(V7:W7))</f>
        <v>0.98138932131952605</v>
      </c>
      <c r="Z7" s="3"/>
      <c r="AA7" s="33">
        <f t="shared" ref="AA7:AA19" si="5">Y7</f>
        <v>0.98138932131952605</v>
      </c>
      <c r="AB7" s="3"/>
      <c r="AC7">
        <f t="shared" ref="AC7:AC19" si="6">Y7*G7</f>
        <v>0.20358985227352702</v>
      </c>
    </row>
    <row r="8" spans="2:33" ht="13.5">
      <c r="B8" s="34">
        <v>3</v>
      </c>
      <c r="C8" s="35">
        <v>10487.47625</v>
      </c>
      <c r="E8">
        <f t="shared" si="0"/>
        <v>10487.47625</v>
      </c>
      <c r="G8" s="36">
        <f t="shared" si="1"/>
        <v>0.10611387126976166</v>
      </c>
      <c r="I8" s="24" t="s">
        <v>34</v>
      </c>
      <c r="J8" s="25" t="s">
        <v>39</v>
      </c>
      <c r="K8" s="26">
        <v>145</v>
      </c>
      <c r="L8" s="27" t="s">
        <v>40</v>
      </c>
      <c r="M8" s="28">
        <v>150</v>
      </c>
      <c r="N8" s="29" t="s">
        <v>36</v>
      </c>
      <c r="O8" s="3"/>
      <c r="P8" t="s">
        <v>39</v>
      </c>
      <c r="Q8" s="26">
        <v>145</v>
      </c>
      <c r="R8" s="27" t="s">
        <v>40</v>
      </c>
      <c r="S8" s="28">
        <v>160</v>
      </c>
      <c r="T8" s="29" t="s">
        <v>36</v>
      </c>
      <c r="U8" s="32"/>
      <c r="V8" s="26">
        <f t="shared" si="2"/>
        <v>1</v>
      </c>
      <c r="W8" s="28">
        <f t="shared" si="3"/>
        <v>1.0666666666666667</v>
      </c>
      <c r="X8" s="3"/>
      <c r="Y8">
        <f t="shared" si="4"/>
        <v>1.0327955589886444</v>
      </c>
      <c r="Z8" s="3"/>
      <c r="AA8" s="33">
        <f t="shared" si="5"/>
        <v>1.0327955589886444</v>
      </c>
      <c r="AB8" s="3"/>
      <c r="AC8">
        <f t="shared" si="6"/>
        <v>0.10959393499450254</v>
      </c>
    </row>
    <row r="9" spans="2:33" ht="13.5">
      <c r="B9" s="34">
        <v>4</v>
      </c>
      <c r="C9" s="35">
        <v>4640.2750000000005</v>
      </c>
      <c r="E9">
        <f t="shared" si="0"/>
        <v>4640.2750000000005</v>
      </c>
      <c r="G9" s="23">
        <f t="shared" si="1"/>
        <v>4.695100444268404E-2</v>
      </c>
      <c r="I9" s="24" t="s">
        <v>34</v>
      </c>
      <c r="J9" s="25" t="s">
        <v>41</v>
      </c>
      <c r="K9" s="26">
        <v>31</v>
      </c>
      <c r="L9" s="27" t="s">
        <v>40</v>
      </c>
      <c r="M9" s="28">
        <v>29</v>
      </c>
      <c r="N9" s="29" t="s">
        <v>42</v>
      </c>
      <c r="O9" s="3"/>
      <c r="P9" t="s">
        <v>41</v>
      </c>
      <c r="Q9" s="26">
        <v>32</v>
      </c>
      <c r="R9" s="27" t="s">
        <v>40</v>
      </c>
      <c r="S9" s="28">
        <v>30</v>
      </c>
      <c r="T9" s="29" t="s">
        <v>42</v>
      </c>
      <c r="U9" s="32"/>
      <c r="V9" s="26">
        <f t="shared" si="2"/>
        <v>1.032258064516129</v>
      </c>
      <c r="W9" s="28">
        <f t="shared" si="3"/>
        <v>1.0344827586206897</v>
      </c>
      <c r="X9" s="3"/>
      <c r="Y9">
        <f t="shared" si="4"/>
        <v>1.0333698128884445</v>
      </c>
      <c r="Z9" s="3"/>
      <c r="AA9" s="33">
        <f t="shared" si="5"/>
        <v>1.0333698128884445</v>
      </c>
      <c r="AB9" s="3"/>
      <c r="AC9">
        <f t="shared" si="6"/>
        <v>4.8517750675860935E-2</v>
      </c>
    </row>
    <row r="10" spans="2:33" ht="13.5">
      <c r="B10" s="34">
        <v>5</v>
      </c>
      <c r="C10" s="35">
        <v>13212.97</v>
      </c>
      <c r="E10">
        <f t="shared" si="0"/>
        <v>13212.97</v>
      </c>
      <c r="G10" s="36">
        <f t="shared" si="1"/>
        <v>0.13369082935193513</v>
      </c>
      <c r="I10" s="38" t="s">
        <v>43</v>
      </c>
      <c r="J10" s="25" t="s">
        <v>44</v>
      </c>
      <c r="K10" s="26">
        <v>51</v>
      </c>
      <c r="L10" s="27" t="s">
        <v>45</v>
      </c>
      <c r="M10" s="28">
        <v>48</v>
      </c>
      <c r="N10" s="29" t="s">
        <v>46</v>
      </c>
      <c r="O10" s="3"/>
      <c r="P10" t="s">
        <v>44</v>
      </c>
      <c r="Q10" s="26">
        <v>51</v>
      </c>
      <c r="R10" s="27" t="s">
        <v>45</v>
      </c>
      <c r="S10" s="28">
        <v>46</v>
      </c>
      <c r="T10" s="29" t="s">
        <v>46</v>
      </c>
      <c r="U10" s="32"/>
      <c r="V10" s="26">
        <f t="shared" si="2"/>
        <v>1</v>
      </c>
      <c r="W10" s="28">
        <f t="shared" si="3"/>
        <v>0.95833333333333337</v>
      </c>
      <c r="X10" s="3"/>
      <c r="Y10">
        <f t="shared" si="4"/>
        <v>0.97894501037256088</v>
      </c>
      <c r="Z10" s="3"/>
      <c r="AA10" s="33">
        <f t="shared" si="5"/>
        <v>0.97894501037256088</v>
      </c>
      <c r="AB10" s="3"/>
      <c r="AC10">
        <f t="shared" si="6"/>
        <v>0.13087597032664641</v>
      </c>
    </row>
    <row r="11" spans="2:33" ht="13.5">
      <c r="B11" s="34">
        <v>6</v>
      </c>
      <c r="C11" s="35">
        <v>3093.14</v>
      </c>
      <c r="E11">
        <f t="shared" si="0"/>
        <v>3093.14</v>
      </c>
      <c r="G11" s="23">
        <f t="shared" si="1"/>
        <v>3.1296858458139593E-2</v>
      </c>
      <c r="I11" s="38" t="s">
        <v>43</v>
      </c>
      <c r="J11" s="25" t="s">
        <v>47</v>
      </c>
      <c r="K11" s="26">
        <v>39</v>
      </c>
      <c r="L11" s="27" t="s">
        <v>46</v>
      </c>
      <c r="M11" s="28">
        <v>40</v>
      </c>
      <c r="N11" s="29" t="s">
        <v>46</v>
      </c>
      <c r="O11" s="3"/>
      <c r="P11" t="s">
        <v>47</v>
      </c>
      <c r="Q11" s="26">
        <v>39</v>
      </c>
      <c r="R11" s="27" t="s">
        <v>46</v>
      </c>
      <c r="S11" s="28">
        <v>40</v>
      </c>
      <c r="T11" s="29" t="s">
        <v>46</v>
      </c>
      <c r="U11" s="32"/>
      <c r="V11" s="26">
        <f t="shared" si="2"/>
        <v>1</v>
      </c>
      <c r="W11" s="28">
        <f t="shared" si="3"/>
        <v>1</v>
      </c>
      <c r="X11" s="3"/>
      <c r="Y11">
        <f t="shared" si="4"/>
        <v>1</v>
      </c>
      <c r="Z11" s="3"/>
      <c r="AA11" s="33">
        <f t="shared" si="5"/>
        <v>1</v>
      </c>
      <c r="AB11" s="3"/>
      <c r="AC11">
        <f t="shared" si="6"/>
        <v>3.1296858458139593E-2</v>
      </c>
    </row>
    <row r="12" spans="2:33" ht="13.5">
      <c r="B12" s="34">
        <v>7</v>
      </c>
      <c r="C12" s="35">
        <v>3087</v>
      </c>
      <c r="E12">
        <f t="shared" si="0"/>
        <v>3087</v>
      </c>
      <c r="G12" s="23">
        <f t="shared" si="1"/>
        <v>3.123473300926467E-2</v>
      </c>
      <c r="I12" s="38" t="s">
        <v>43</v>
      </c>
      <c r="J12" s="25" t="s">
        <v>48</v>
      </c>
      <c r="K12" s="26">
        <v>66</v>
      </c>
      <c r="L12" s="27" t="s">
        <v>49</v>
      </c>
      <c r="M12" s="28">
        <v>55</v>
      </c>
      <c r="N12" s="29" t="s">
        <v>50</v>
      </c>
      <c r="O12" s="3"/>
      <c r="P12" t="s">
        <v>48</v>
      </c>
      <c r="Q12" s="26">
        <v>67</v>
      </c>
      <c r="R12" s="27" t="s">
        <v>49</v>
      </c>
      <c r="S12" s="28">
        <v>56</v>
      </c>
      <c r="T12" s="29" t="s">
        <v>50</v>
      </c>
      <c r="U12" s="32"/>
      <c r="V12" s="26">
        <f t="shared" si="2"/>
        <v>1.0151515151515151</v>
      </c>
      <c r="W12" s="28">
        <f t="shared" si="3"/>
        <v>1.0181818181818181</v>
      </c>
      <c r="X12" s="3"/>
      <c r="Y12">
        <f t="shared" si="4"/>
        <v>1.0166655376410656</v>
      </c>
      <c r="Z12" s="3"/>
      <c r="AA12" s="33">
        <f t="shared" si="5"/>
        <v>1.0166655376410656</v>
      </c>
      <c r="AB12" s="3"/>
      <c r="AC12">
        <f t="shared" si="6"/>
        <v>3.1755276627939207E-2</v>
      </c>
    </row>
    <row r="13" spans="2:33" ht="13.5">
      <c r="B13" s="34">
        <v>8</v>
      </c>
      <c r="C13" s="35">
        <v>4332.7601400000012</v>
      </c>
      <c r="E13">
        <f t="shared" si="0"/>
        <v>4332.7601400000012</v>
      </c>
      <c r="G13" s="23">
        <f t="shared" si="1"/>
        <v>4.3839522567568595E-2</v>
      </c>
      <c r="I13" s="38" t="s">
        <v>43</v>
      </c>
      <c r="J13" s="25" t="s">
        <v>51</v>
      </c>
      <c r="K13" s="26">
        <v>31</v>
      </c>
      <c r="L13" s="27" t="s">
        <v>46</v>
      </c>
      <c r="M13" s="28">
        <v>34</v>
      </c>
      <c r="N13" s="29" t="s">
        <v>45</v>
      </c>
      <c r="O13" s="3"/>
      <c r="P13" t="s">
        <v>51</v>
      </c>
      <c r="Q13" s="26">
        <v>33</v>
      </c>
      <c r="R13" s="27" t="s">
        <v>46</v>
      </c>
      <c r="S13" s="28">
        <v>29</v>
      </c>
      <c r="T13" s="29" t="s">
        <v>45</v>
      </c>
      <c r="U13" s="32"/>
      <c r="V13" s="26">
        <f t="shared" si="2"/>
        <v>1.064516129032258</v>
      </c>
      <c r="W13" s="28">
        <f t="shared" si="3"/>
        <v>0.8529411764705882</v>
      </c>
      <c r="X13" s="3"/>
      <c r="Y13">
        <f t="shared" si="4"/>
        <v>0.95287440907429699</v>
      </c>
      <c r="Z13" s="3"/>
      <c r="AA13" s="33">
        <f t="shared" si="5"/>
        <v>0.95287440907429699</v>
      </c>
      <c r="AB13" s="3"/>
      <c r="AC13">
        <f t="shared" si="6"/>
        <v>4.1773559160671235E-2</v>
      </c>
    </row>
    <row r="14" spans="2:33">
      <c r="B14" s="34">
        <v>9</v>
      </c>
      <c r="C14" s="35">
        <v>10244.1</v>
      </c>
      <c r="E14">
        <f t="shared" si="0"/>
        <v>10244.1</v>
      </c>
      <c r="G14" s="36">
        <f t="shared" si="1"/>
        <v>0.10365135355367937</v>
      </c>
      <c r="I14" s="38" t="s">
        <v>52</v>
      </c>
      <c r="J14" s="25" t="s">
        <v>53</v>
      </c>
      <c r="K14" s="26">
        <v>380</v>
      </c>
      <c r="L14" s="27" t="s">
        <v>54</v>
      </c>
      <c r="M14" s="28">
        <v>340</v>
      </c>
      <c r="N14" s="29" t="s">
        <v>55</v>
      </c>
      <c r="O14" s="3"/>
      <c r="P14" t="s">
        <v>53</v>
      </c>
      <c r="Q14" s="26">
        <v>370</v>
      </c>
      <c r="R14" s="27" t="s">
        <v>54</v>
      </c>
      <c r="S14" s="28">
        <v>320</v>
      </c>
      <c r="T14" s="29" t="s">
        <v>55</v>
      </c>
      <c r="U14" s="32"/>
      <c r="V14" s="26">
        <f t="shared" si="2"/>
        <v>0.97368421052631582</v>
      </c>
      <c r="W14" s="28">
        <f t="shared" si="3"/>
        <v>0.94117647058823528</v>
      </c>
      <c r="X14" s="3"/>
      <c r="Y14">
        <f t="shared" si="4"/>
        <v>0.95729236324680356</v>
      </c>
      <c r="Z14" s="3"/>
      <c r="AA14" s="33">
        <f t="shared" si="5"/>
        <v>0.95729236324680356</v>
      </c>
      <c r="AB14" s="3"/>
      <c r="AC14">
        <f t="shared" si="6"/>
        <v>9.9224649197131698E-2</v>
      </c>
    </row>
    <row r="15" spans="2:33">
      <c r="B15" s="34">
        <v>10</v>
      </c>
      <c r="C15" s="35">
        <v>613.79999999999995</v>
      </c>
      <c r="E15">
        <f t="shared" si="0"/>
        <v>613.79999999999995</v>
      </c>
      <c r="G15" s="23">
        <f t="shared" si="1"/>
        <v>6.2105212572357155E-3</v>
      </c>
      <c r="I15" s="38" t="s">
        <v>56</v>
      </c>
      <c r="J15" s="25" t="s">
        <v>57</v>
      </c>
      <c r="K15" s="26">
        <v>60</v>
      </c>
      <c r="L15" s="27" t="s">
        <v>58</v>
      </c>
      <c r="M15" s="28">
        <v>70</v>
      </c>
      <c r="N15" s="29" t="s">
        <v>59</v>
      </c>
      <c r="O15" s="3"/>
      <c r="P15" t="s">
        <v>57</v>
      </c>
      <c r="Q15" s="26">
        <v>64</v>
      </c>
      <c r="R15" s="27" t="s">
        <v>58</v>
      </c>
      <c r="S15" s="28">
        <v>69</v>
      </c>
      <c r="T15" s="29" t="s">
        <v>59</v>
      </c>
      <c r="U15" s="32"/>
      <c r="V15" s="26">
        <f t="shared" si="2"/>
        <v>1.0666666666666667</v>
      </c>
      <c r="W15" s="28">
        <f t="shared" si="3"/>
        <v>0.98571428571428577</v>
      </c>
      <c r="X15" s="3"/>
      <c r="Y15">
        <f t="shared" si="4"/>
        <v>1.0253919111386491</v>
      </c>
      <c r="Z15" s="3"/>
      <c r="AA15" s="33">
        <f t="shared" si="5"/>
        <v>1.0253919111386491</v>
      </c>
      <c r="AB15" s="3"/>
      <c r="AC15">
        <f t="shared" si="6"/>
        <v>6.3682182611241363E-3</v>
      </c>
    </row>
    <row r="16" spans="2:33">
      <c r="B16" s="34">
        <v>11</v>
      </c>
      <c r="C16" s="35">
        <v>9825.8549999999996</v>
      </c>
      <c r="E16">
        <f t="shared" si="0"/>
        <v>9825.8549999999996</v>
      </c>
      <c r="G16" s="36">
        <f t="shared" si="1"/>
        <v>9.9419487370504794E-2</v>
      </c>
      <c r="I16" s="38" t="s">
        <v>60</v>
      </c>
      <c r="J16" s="25" t="s">
        <v>53</v>
      </c>
      <c r="K16" s="26">
        <v>33</v>
      </c>
      <c r="L16" s="27" t="s">
        <v>61</v>
      </c>
      <c r="M16" s="28">
        <v>30</v>
      </c>
      <c r="N16" s="29" t="s">
        <v>61</v>
      </c>
      <c r="O16" s="3"/>
      <c r="P16" t="s">
        <v>53</v>
      </c>
      <c r="Q16" s="26">
        <v>32</v>
      </c>
      <c r="R16" s="27" t="s">
        <v>61</v>
      </c>
      <c r="S16" s="28">
        <v>31</v>
      </c>
      <c r="T16" s="29" t="s">
        <v>61</v>
      </c>
      <c r="U16" s="32"/>
      <c r="V16" s="26">
        <f t="shared" si="2"/>
        <v>0.96969696969696972</v>
      </c>
      <c r="W16" s="28">
        <f t="shared" si="3"/>
        <v>1.0333333333333334</v>
      </c>
      <c r="X16" s="3"/>
      <c r="Y16">
        <f t="shared" si="4"/>
        <v>1.0010095913727313</v>
      </c>
      <c r="Z16" s="3"/>
      <c r="AA16" s="33">
        <f t="shared" si="5"/>
        <v>1.0010095913727313</v>
      </c>
      <c r="AB16" s="3"/>
      <c r="AC16">
        <f t="shared" si="6"/>
        <v>9.9519860427235415E-2</v>
      </c>
    </row>
    <row r="17" spans="2:32">
      <c r="B17" s="34">
        <v>12</v>
      </c>
      <c r="C17" s="35">
        <v>4873.72</v>
      </c>
      <c r="E17">
        <f t="shared" si="0"/>
        <v>4873.72</v>
      </c>
      <c r="G17" s="23">
        <f t="shared" si="1"/>
        <v>4.9313036268841405E-2</v>
      </c>
      <c r="I17" s="38" t="s">
        <v>52</v>
      </c>
      <c r="J17" s="25" t="s">
        <v>62</v>
      </c>
      <c r="K17" s="26">
        <v>280</v>
      </c>
      <c r="L17" s="27" t="s">
        <v>54</v>
      </c>
      <c r="M17" s="28">
        <v>279</v>
      </c>
      <c r="N17" s="29" t="s">
        <v>54</v>
      </c>
      <c r="O17" s="3"/>
      <c r="P17" t="s">
        <v>62</v>
      </c>
      <c r="Q17" s="26">
        <v>270</v>
      </c>
      <c r="R17" s="27" t="s">
        <v>54</v>
      </c>
      <c r="S17" s="28">
        <v>260</v>
      </c>
      <c r="T17" s="29" t="s">
        <v>54</v>
      </c>
      <c r="U17" s="32"/>
      <c r="V17" s="26">
        <f t="shared" si="2"/>
        <v>0.9642857142857143</v>
      </c>
      <c r="W17" s="28">
        <f t="shared" si="3"/>
        <v>0.93189964157706096</v>
      </c>
      <c r="X17" s="3"/>
      <c r="Y17">
        <f t="shared" si="4"/>
        <v>0.9479543826159238</v>
      </c>
      <c r="Z17" s="3"/>
      <c r="AA17" s="33">
        <f t="shared" si="5"/>
        <v>0.9479543826159238</v>
      </c>
      <c r="AB17" s="3"/>
      <c r="AC17">
        <f t="shared" si="6"/>
        <v>4.6746508851146215E-2</v>
      </c>
    </row>
    <row r="18" spans="2:32">
      <c r="B18" s="34">
        <v>13</v>
      </c>
      <c r="C18" s="35">
        <v>3821</v>
      </c>
      <c r="E18">
        <f t="shared" si="0"/>
        <v>3821</v>
      </c>
      <c r="G18" s="23">
        <f t="shared" si="1"/>
        <v>3.8661456050664171E-2</v>
      </c>
      <c r="I18" s="38" t="s">
        <v>52</v>
      </c>
      <c r="J18" s="25" t="s">
        <v>63</v>
      </c>
      <c r="K18" s="26">
        <v>42</v>
      </c>
      <c r="L18" s="27" t="s">
        <v>55</v>
      </c>
      <c r="M18" s="28">
        <v>44</v>
      </c>
      <c r="N18" s="29" t="s">
        <v>64</v>
      </c>
      <c r="O18" s="3"/>
      <c r="P18" t="s">
        <v>63</v>
      </c>
      <c r="Q18" s="26">
        <v>44</v>
      </c>
      <c r="R18" s="27" t="s">
        <v>55</v>
      </c>
      <c r="S18" s="28">
        <v>45</v>
      </c>
      <c r="T18" s="29" t="s">
        <v>64</v>
      </c>
      <c r="U18" s="32"/>
      <c r="V18" s="26">
        <f t="shared" si="2"/>
        <v>1.0476190476190477</v>
      </c>
      <c r="W18" s="28">
        <f t="shared" si="3"/>
        <v>1.0227272727272727</v>
      </c>
      <c r="X18" s="3"/>
      <c r="Y18">
        <f t="shared" si="4"/>
        <v>1.0350983390135313</v>
      </c>
      <c r="Z18" s="3"/>
      <c r="AA18" s="33">
        <f t="shared" si="5"/>
        <v>1.0350983390135313</v>
      </c>
      <c r="AB18" s="3"/>
      <c r="AC18">
        <f t="shared" si="6"/>
        <v>4.0018408941887122E-2</v>
      </c>
    </row>
    <row r="19" spans="2:32">
      <c r="B19" s="34">
        <v>14</v>
      </c>
      <c r="C19" s="35">
        <v>2405</v>
      </c>
      <c r="E19">
        <f t="shared" si="0"/>
        <v>2405</v>
      </c>
      <c r="G19" s="23">
        <f t="shared" si="1"/>
        <v>2.4334153834558319E-2</v>
      </c>
      <c r="I19" s="38" t="s">
        <v>52</v>
      </c>
      <c r="J19" s="25" t="s">
        <v>65</v>
      </c>
      <c r="K19" s="26">
        <v>200</v>
      </c>
      <c r="L19" s="27" t="s">
        <v>54</v>
      </c>
      <c r="M19" s="28">
        <v>190</v>
      </c>
      <c r="N19" s="29" t="s">
        <v>55</v>
      </c>
      <c r="O19" s="3"/>
      <c r="P19" t="s">
        <v>65</v>
      </c>
      <c r="Q19" s="26">
        <v>200</v>
      </c>
      <c r="R19" s="27" t="s">
        <v>54</v>
      </c>
      <c r="S19" s="28">
        <v>180</v>
      </c>
      <c r="T19" s="29" t="s">
        <v>55</v>
      </c>
      <c r="U19" s="32"/>
      <c r="V19" s="26">
        <f t="shared" si="2"/>
        <v>1</v>
      </c>
      <c r="W19" s="28">
        <f t="shared" si="3"/>
        <v>0.94736842105263153</v>
      </c>
      <c r="X19" s="3"/>
      <c r="Y19">
        <f t="shared" si="4"/>
        <v>0.97332852678457515</v>
      </c>
      <c r="Z19" s="3"/>
      <c r="AA19" s="33">
        <f t="shared" si="5"/>
        <v>0.97332852678457515</v>
      </c>
      <c r="AB19" s="3"/>
      <c r="AC19">
        <f t="shared" si="6"/>
        <v>2.368512610233987E-2</v>
      </c>
    </row>
    <row r="20" spans="2:32">
      <c r="B20" s="39" t="s">
        <v>66</v>
      </c>
      <c r="C20" s="40">
        <v>93800.283889999992</v>
      </c>
      <c r="E20" t="s">
        <v>67</v>
      </c>
      <c r="F20" s="14">
        <f>SUM(E6:E19)</f>
        <v>93800.283890000006</v>
      </c>
      <c r="H20" s="41">
        <f>SUM(G6:G19)</f>
        <v>0.94908546274615491</v>
      </c>
      <c r="O20" s="3"/>
      <c r="U20" s="3"/>
      <c r="X20" s="3"/>
      <c r="Z20" s="3"/>
      <c r="AB20" s="3"/>
      <c r="AD20">
        <f>SUM(AC6:AC19)</f>
        <v>0.99713700372403291</v>
      </c>
      <c r="AE20" s="42">
        <f>H20</f>
        <v>0.94908546274615491</v>
      </c>
      <c r="AF20" s="43">
        <f>AD20/AE20</f>
        <v>1.0506293088072829</v>
      </c>
    </row>
    <row r="21" spans="2:32">
      <c r="K21" s="1" t="s">
        <v>1</v>
      </c>
      <c r="L21" s="1" t="s">
        <v>1</v>
      </c>
      <c r="M21" s="2" t="s">
        <v>2</v>
      </c>
      <c r="N21" s="2" t="s">
        <v>2</v>
      </c>
      <c r="O21" s="3"/>
      <c r="Q21" s="1" t="s">
        <v>1</v>
      </c>
      <c r="R21" s="1" t="s">
        <v>1</v>
      </c>
      <c r="S21" s="2" t="s">
        <v>2</v>
      </c>
      <c r="T21" s="2" t="s">
        <v>2</v>
      </c>
      <c r="U21" s="3"/>
      <c r="V21" s="5" t="s">
        <v>1</v>
      </c>
      <c r="W21" s="6" t="s">
        <v>2</v>
      </c>
      <c r="X21" s="3"/>
      <c r="Y21" s="7" t="s">
        <v>3</v>
      </c>
      <c r="Z21" s="3"/>
      <c r="AA21" s="7" t="s">
        <v>3</v>
      </c>
      <c r="AB21" s="3"/>
      <c r="AC21" t="s">
        <v>4</v>
      </c>
      <c r="AD21" s="8" t="s">
        <v>5</v>
      </c>
      <c r="AE21" s="8" t="s">
        <v>5</v>
      </c>
    </row>
    <row r="22" spans="2:32">
      <c r="B22" t="s">
        <v>68</v>
      </c>
      <c r="K22" s="9" t="s">
        <v>7</v>
      </c>
      <c r="L22" s="9"/>
      <c r="M22" s="10" t="s">
        <v>7</v>
      </c>
      <c r="N22" s="10"/>
      <c r="O22" s="3"/>
      <c r="Q22" s="9" t="s">
        <v>8</v>
      </c>
      <c r="R22" s="9"/>
      <c r="S22" s="10" t="s">
        <v>8</v>
      </c>
      <c r="T22" s="10"/>
      <c r="U22" s="3"/>
      <c r="V22" s="11" t="s">
        <v>8</v>
      </c>
      <c r="W22" s="12" t="s">
        <v>8</v>
      </c>
      <c r="X22" s="3"/>
      <c r="Y22" s="7" t="s">
        <v>9</v>
      </c>
      <c r="Z22" s="3"/>
      <c r="AA22" s="7" t="s">
        <v>9</v>
      </c>
      <c r="AB22" s="3"/>
      <c r="AC22" t="s">
        <v>10</v>
      </c>
      <c r="AD22" s="8" t="s">
        <v>11</v>
      </c>
      <c r="AE22" s="8" t="s">
        <v>12</v>
      </c>
      <c r="AF22" s="8" t="s">
        <v>13</v>
      </c>
    </row>
    <row r="23" spans="2:32">
      <c r="B23" s="15" t="s">
        <v>25</v>
      </c>
      <c r="C23" s="16"/>
      <c r="K23" s="9" t="s">
        <v>20</v>
      </c>
      <c r="L23" s="9"/>
      <c r="M23" s="10" t="s">
        <v>20</v>
      </c>
      <c r="N23" s="10"/>
      <c r="O23" s="3"/>
      <c r="Q23" s="9" t="s">
        <v>20</v>
      </c>
      <c r="R23" s="9"/>
      <c r="S23" s="10" t="s">
        <v>20</v>
      </c>
      <c r="T23" s="10"/>
      <c r="U23" s="3"/>
      <c r="V23" s="11"/>
      <c r="W23" s="12"/>
      <c r="X23" s="3"/>
      <c r="Y23" s="7"/>
      <c r="Z23" s="3"/>
      <c r="AA23" s="7" t="s">
        <v>21</v>
      </c>
      <c r="AB23" s="3"/>
      <c r="AC23" t="s">
        <v>22</v>
      </c>
      <c r="AD23" t="s">
        <v>23</v>
      </c>
      <c r="AE23" t="s">
        <v>24</v>
      </c>
      <c r="AF23" t="s">
        <v>23</v>
      </c>
    </row>
    <row r="24" spans="2:32">
      <c r="B24" s="15" t="s">
        <v>69</v>
      </c>
      <c r="C24" s="16" t="s">
        <v>32</v>
      </c>
      <c r="E24" s="44" t="s">
        <v>68</v>
      </c>
      <c r="K24" s="17" t="s">
        <v>28</v>
      </c>
      <c r="L24" s="17" t="s">
        <v>29</v>
      </c>
      <c r="M24" s="18" t="s">
        <v>28</v>
      </c>
      <c r="N24" s="18" t="s">
        <v>29</v>
      </c>
      <c r="O24" s="3"/>
      <c r="Q24" s="17" t="s">
        <v>28</v>
      </c>
      <c r="R24" s="17" t="s">
        <v>29</v>
      </c>
      <c r="S24" s="18" t="s">
        <v>28</v>
      </c>
      <c r="T24" s="18" t="s">
        <v>29</v>
      </c>
      <c r="U24" s="3"/>
      <c r="V24" s="19" t="s">
        <v>30</v>
      </c>
      <c r="W24" s="20" t="s">
        <v>30</v>
      </c>
      <c r="X24" s="3"/>
      <c r="Y24" s="7" t="s">
        <v>4</v>
      </c>
      <c r="Z24" s="3"/>
      <c r="AA24" s="7" t="s">
        <v>4</v>
      </c>
      <c r="AB24" s="3"/>
    </row>
    <row r="25" spans="2:32">
      <c r="B25" s="15" t="s">
        <v>70</v>
      </c>
      <c r="C25" s="22">
        <v>1450</v>
      </c>
      <c r="E25">
        <f>C25</f>
        <v>1450</v>
      </c>
      <c r="G25" s="45">
        <f>E25/$F$44</f>
        <v>1.4671319359712916E-2</v>
      </c>
      <c r="H25" s="46">
        <f>SUM(G25:G37)-H31</f>
        <v>4.2415290176494182E-2</v>
      </c>
      <c r="I25" s="47" t="s">
        <v>56</v>
      </c>
      <c r="J25" s="48">
        <v>1</v>
      </c>
      <c r="K25" s="26">
        <v>1450</v>
      </c>
      <c r="L25" s="27" t="s">
        <v>59</v>
      </c>
      <c r="M25" s="28">
        <v>1300</v>
      </c>
      <c r="N25" s="29" t="s">
        <v>58</v>
      </c>
      <c r="O25" s="3"/>
      <c r="P25" s="8">
        <v>1</v>
      </c>
      <c r="Q25" s="26">
        <v>1450</v>
      </c>
      <c r="R25" s="27" t="s">
        <v>59</v>
      </c>
      <c r="S25" s="28">
        <v>1310</v>
      </c>
      <c r="T25" s="29" t="s">
        <v>58</v>
      </c>
      <c r="U25" s="3"/>
      <c r="V25" s="26">
        <f>Q25/K25</f>
        <v>1</v>
      </c>
      <c r="W25" s="28">
        <f>S25/M25</f>
        <v>1.0076923076923077</v>
      </c>
      <c r="X25" s="3"/>
      <c r="Y25">
        <f>(V25*W25)^(1/COUNT(V25:W25))</f>
        <v>1.0038387857082967</v>
      </c>
      <c r="Z25" s="3"/>
      <c r="AA25" s="49">
        <f>Y25</f>
        <v>1.0038387857082967</v>
      </c>
      <c r="AB25" s="3"/>
      <c r="AC25" s="50">
        <f>Y25*H25</f>
        <v>4.257811338623696E-2</v>
      </c>
      <c r="AE25" s="42"/>
      <c r="AF25" s="51"/>
    </row>
    <row r="26" spans="2:32">
      <c r="B26" s="34" t="s">
        <v>71</v>
      </c>
      <c r="C26" s="35">
        <v>140</v>
      </c>
      <c r="E26">
        <f t="shared" ref="E26:E41" si="7">C26</f>
        <v>140</v>
      </c>
      <c r="G26" s="45">
        <f t="shared" ref="G26:G41" si="8">E26/$F$44</f>
        <v>1.4165411795584884E-3</v>
      </c>
      <c r="I26" s="52"/>
      <c r="K26" s="26"/>
      <c r="L26" s="26"/>
      <c r="M26" s="28"/>
      <c r="N26" s="28"/>
      <c r="O26" s="3"/>
      <c r="Q26" s="26"/>
      <c r="R26" s="26"/>
      <c r="S26" s="28"/>
      <c r="T26" s="28"/>
      <c r="U26" s="3"/>
      <c r="V26" s="26"/>
      <c r="W26" s="28"/>
      <c r="X26" s="3"/>
      <c r="Z26" s="3"/>
      <c r="AB26" s="3"/>
    </row>
    <row r="27" spans="2:32">
      <c r="B27" s="34" t="s">
        <v>72</v>
      </c>
      <c r="C27" s="35">
        <v>36</v>
      </c>
      <c r="E27">
        <f t="shared" si="7"/>
        <v>36</v>
      </c>
      <c r="G27" s="45">
        <f t="shared" si="8"/>
        <v>3.6425344617218273E-4</v>
      </c>
      <c r="I27" s="52"/>
      <c r="K27" s="26"/>
      <c r="L27" s="26"/>
      <c r="M27" s="28"/>
      <c r="N27" s="28"/>
      <c r="O27" s="3"/>
      <c r="Q27" s="26"/>
      <c r="R27" s="26"/>
      <c r="S27" s="28"/>
      <c r="T27" s="28"/>
      <c r="U27" s="3"/>
      <c r="V27" s="26"/>
      <c r="W27" s="28"/>
      <c r="X27" s="3"/>
      <c r="Z27" s="3"/>
      <c r="AB27" s="3"/>
    </row>
    <row r="28" spans="2:32">
      <c r="B28" s="34" t="s">
        <v>73</v>
      </c>
      <c r="C28" s="35">
        <v>150</v>
      </c>
      <c r="E28">
        <f t="shared" si="7"/>
        <v>150</v>
      </c>
      <c r="G28" s="45">
        <f t="shared" si="8"/>
        <v>1.5177226923840947E-3</v>
      </c>
      <c r="I28" s="52"/>
      <c r="K28" s="26"/>
      <c r="L28" s="26"/>
      <c r="M28" s="28"/>
      <c r="N28" s="28"/>
      <c r="O28" s="3"/>
      <c r="Q28" s="26"/>
      <c r="R28" s="26"/>
      <c r="S28" s="28"/>
      <c r="T28" s="28"/>
      <c r="U28" s="3"/>
      <c r="V28" s="26"/>
      <c r="W28" s="28"/>
      <c r="X28" s="3"/>
      <c r="Z28" s="3"/>
      <c r="AB28" s="3"/>
    </row>
    <row r="29" spans="2:32">
      <c r="B29" s="34" t="s">
        <v>74</v>
      </c>
      <c r="C29" s="35">
        <v>110</v>
      </c>
      <c r="E29">
        <f t="shared" si="7"/>
        <v>110</v>
      </c>
      <c r="G29" s="45">
        <f t="shared" si="8"/>
        <v>1.1129966410816695E-3</v>
      </c>
      <c r="I29" s="52"/>
      <c r="K29" s="26"/>
      <c r="L29" s="26"/>
      <c r="M29" s="28"/>
      <c r="N29" s="28"/>
      <c r="O29" s="3"/>
      <c r="Q29" s="26"/>
      <c r="R29" s="26"/>
      <c r="S29" s="28"/>
      <c r="T29" s="28"/>
      <c r="U29" s="3"/>
      <c r="V29" s="26"/>
      <c r="W29" s="28"/>
      <c r="X29" s="3"/>
      <c r="Z29" s="3"/>
      <c r="AB29" s="3"/>
    </row>
    <row r="30" spans="2:32">
      <c r="B30" s="34" t="s">
        <v>75</v>
      </c>
      <c r="C30" s="35">
        <v>44</v>
      </c>
      <c r="E30">
        <f t="shared" si="7"/>
        <v>44</v>
      </c>
      <c r="G30" s="45">
        <f t="shared" si="8"/>
        <v>4.4519865643266777E-4</v>
      </c>
      <c r="I30" s="52"/>
      <c r="K30" s="26"/>
      <c r="L30" s="26"/>
      <c r="M30" s="28"/>
      <c r="N30" s="28"/>
      <c r="O30" s="3"/>
      <c r="Q30" s="26"/>
      <c r="R30" s="26"/>
      <c r="S30" s="28"/>
      <c r="T30" s="28"/>
      <c r="U30" s="3"/>
      <c r="V30" s="26"/>
      <c r="W30" s="28"/>
      <c r="X30" s="3"/>
      <c r="Z30" s="3"/>
      <c r="AB30" s="3"/>
    </row>
    <row r="31" spans="2:32">
      <c r="B31" s="34" t="s">
        <v>76</v>
      </c>
      <c r="C31" s="35">
        <v>1202</v>
      </c>
      <c r="E31">
        <f t="shared" si="7"/>
        <v>1202</v>
      </c>
      <c r="G31" s="45">
        <f t="shared" si="8"/>
        <v>1.216201784163788E-2</v>
      </c>
      <c r="H31" s="42"/>
      <c r="I31" s="52"/>
      <c r="K31" s="26"/>
      <c r="L31" s="26"/>
      <c r="M31" s="28"/>
      <c r="N31" s="28"/>
      <c r="O31" s="3"/>
      <c r="Q31" s="26"/>
      <c r="R31" s="26"/>
      <c r="S31" s="28"/>
      <c r="T31" s="28"/>
      <c r="U31" s="3"/>
      <c r="V31" s="26"/>
      <c r="W31" s="28"/>
      <c r="X31" s="3"/>
      <c r="Z31" s="3"/>
      <c r="AB31" s="3"/>
    </row>
    <row r="32" spans="2:32">
      <c r="B32" s="34" t="s">
        <v>77</v>
      </c>
      <c r="C32" s="35">
        <v>120</v>
      </c>
      <c r="E32">
        <f t="shared" si="7"/>
        <v>120</v>
      </c>
      <c r="G32" s="45">
        <f t="shared" si="8"/>
        <v>1.2141781539072758E-3</v>
      </c>
      <c r="I32" s="52"/>
      <c r="K32" s="26"/>
      <c r="L32" s="26"/>
      <c r="M32" s="28"/>
      <c r="N32" s="28"/>
      <c r="O32" s="3"/>
      <c r="Q32" s="26"/>
      <c r="R32" s="26"/>
      <c r="S32" s="28"/>
      <c r="T32" s="28"/>
      <c r="U32" s="3"/>
      <c r="V32" s="26"/>
      <c r="W32" s="28"/>
      <c r="X32" s="3"/>
      <c r="Z32" s="3"/>
      <c r="AB32" s="3"/>
    </row>
    <row r="33" spans="2:33">
      <c r="B33" s="34" t="s">
        <v>78</v>
      </c>
      <c r="C33" s="35">
        <v>200</v>
      </c>
      <c r="E33">
        <f t="shared" si="7"/>
        <v>200</v>
      </c>
      <c r="G33" s="45">
        <f t="shared" si="8"/>
        <v>2.0236302565121264E-3</v>
      </c>
      <c r="I33" s="52"/>
      <c r="K33" s="26"/>
      <c r="L33" s="26"/>
      <c r="M33" s="28"/>
      <c r="N33" s="28"/>
      <c r="O33" s="3"/>
      <c r="Q33" s="26"/>
      <c r="R33" s="26"/>
      <c r="S33" s="28"/>
      <c r="T33" s="28"/>
      <c r="U33" s="3"/>
      <c r="V33" s="26"/>
      <c r="W33" s="28"/>
      <c r="X33" s="3"/>
      <c r="Z33" s="3"/>
      <c r="AB33" s="3"/>
    </row>
    <row r="34" spans="2:33">
      <c r="B34" s="34" t="s">
        <v>79</v>
      </c>
      <c r="C34" s="35">
        <v>280</v>
      </c>
      <c r="E34">
        <f t="shared" si="7"/>
        <v>280</v>
      </c>
      <c r="G34" s="45">
        <f t="shared" si="8"/>
        <v>2.8330823591169768E-3</v>
      </c>
      <c r="I34" s="52"/>
      <c r="K34" s="26"/>
      <c r="L34" s="26"/>
      <c r="M34" s="28"/>
      <c r="N34" s="28"/>
      <c r="O34" s="3"/>
      <c r="Q34" s="26"/>
      <c r="R34" s="26"/>
      <c r="S34" s="28"/>
      <c r="T34" s="28"/>
      <c r="U34" s="3"/>
      <c r="V34" s="26"/>
      <c r="W34" s="28"/>
      <c r="X34" s="3"/>
      <c r="Z34" s="3"/>
      <c r="AB34" s="3"/>
    </row>
    <row r="35" spans="2:33">
      <c r="B35" s="34" t="s">
        <v>80</v>
      </c>
      <c r="C35" s="35">
        <v>70</v>
      </c>
      <c r="E35">
        <f t="shared" si="7"/>
        <v>70</v>
      </c>
      <c r="G35" s="45">
        <f t="shared" si="8"/>
        <v>7.0827058977924421E-4</v>
      </c>
      <c r="I35" s="52"/>
      <c r="K35" s="26"/>
      <c r="L35" s="26"/>
      <c r="M35" s="28"/>
      <c r="N35" s="28"/>
      <c r="O35" s="3"/>
      <c r="Q35" s="26"/>
      <c r="R35" s="26"/>
      <c r="S35" s="28"/>
      <c r="T35" s="28"/>
      <c r="U35" s="3"/>
      <c r="V35" s="26"/>
      <c r="W35" s="28"/>
      <c r="X35" s="3"/>
      <c r="Z35" s="3"/>
      <c r="AB35" s="3"/>
    </row>
    <row r="36" spans="2:33">
      <c r="B36" s="34" t="s">
        <v>81</v>
      </c>
      <c r="C36" s="35">
        <v>360</v>
      </c>
      <c r="E36">
        <f t="shared" si="7"/>
        <v>360</v>
      </c>
      <c r="G36" s="45">
        <f t="shared" si="8"/>
        <v>3.6425344617218272E-3</v>
      </c>
      <c r="I36" s="52"/>
      <c r="K36" s="26"/>
      <c r="L36" s="26"/>
      <c r="M36" s="28"/>
      <c r="N36" s="28"/>
      <c r="O36" s="3"/>
      <c r="Q36" s="26"/>
      <c r="R36" s="26"/>
      <c r="S36" s="28"/>
      <c r="T36" s="28"/>
      <c r="U36" s="3"/>
      <c r="V36" s="26"/>
      <c r="W36" s="28"/>
      <c r="X36" s="3"/>
      <c r="Z36" s="3"/>
      <c r="AB36" s="3"/>
    </row>
    <row r="37" spans="2:33">
      <c r="B37" s="34" t="s">
        <v>82</v>
      </c>
      <c r="C37" s="35">
        <v>30</v>
      </c>
      <c r="E37">
        <f t="shared" si="7"/>
        <v>30</v>
      </c>
      <c r="G37" s="45">
        <f t="shared" si="8"/>
        <v>3.0354453847681895E-4</v>
      </c>
      <c r="I37" s="52"/>
      <c r="K37" s="26"/>
      <c r="L37" s="26"/>
      <c r="M37" s="28"/>
      <c r="N37" s="28"/>
      <c r="O37" s="3"/>
      <c r="Q37" s="26"/>
      <c r="R37" s="26"/>
      <c r="S37" s="28"/>
      <c r="T37" s="28"/>
      <c r="U37" s="3"/>
      <c r="V37" s="26"/>
      <c r="W37" s="28"/>
      <c r="X37" s="3"/>
      <c r="Z37" s="3"/>
      <c r="AB37" s="3"/>
    </row>
    <row r="38" spans="2:33">
      <c r="B38" s="34" t="s">
        <v>83</v>
      </c>
      <c r="C38" s="35">
        <v>420</v>
      </c>
      <c r="E38">
        <f t="shared" si="7"/>
        <v>420</v>
      </c>
      <c r="G38" s="53">
        <f t="shared" si="8"/>
        <v>4.2496235386754655E-3</v>
      </c>
      <c r="I38" s="52"/>
      <c r="K38" s="26"/>
      <c r="L38" s="26"/>
      <c r="M38" s="28"/>
      <c r="N38" s="28"/>
      <c r="O38" s="3"/>
      <c r="Q38" s="26"/>
      <c r="R38" s="26"/>
      <c r="S38" s="28"/>
      <c r="T38" s="28"/>
      <c r="U38" s="3"/>
      <c r="V38" s="26"/>
      <c r="W38" s="28"/>
      <c r="X38" s="3"/>
      <c r="Z38" s="3"/>
      <c r="AB38" s="3"/>
    </row>
    <row r="39" spans="2:33">
      <c r="B39" s="34" t="s">
        <v>84</v>
      </c>
      <c r="C39" s="35">
        <v>150</v>
      </c>
      <c r="E39">
        <f t="shared" si="7"/>
        <v>150</v>
      </c>
      <c r="G39" s="53">
        <f t="shared" si="8"/>
        <v>1.5177226923840947E-3</v>
      </c>
      <c r="I39" s="52"/>
      <c r="K39" s="26"/>
      <c r="L39" s="26"/>
      <c r="M39" s="28"/>
      <c r="N39" s="28"/>
      <c r="O39" s="3"/>
      <c r="Q39" s="26"/>
      <c r="R39" s="26"/>
      <c r="S39" s="28"/>
      <c r="T39" s="28"/>
      <c r="U39" s="3"/>
      <c r="V39" s="26"/>
      <c r="W39" s="28"/>
      <c r="X39" s="3"/>
      <c r="Z39" s="3"/>
      <c r="AB39" s="3"/>
    </row>
    <row r="40" spans="2:33">
      <c r="B40" s="34" t="s">
        <v>85</v>
      </c>
      <c r="C40" s="35">
        <v>120</v>
      </c>
      <c r="E40">
        <f t="shared" si="7"/>
        <v>120</v>
      </c>
      <c r="G40" s="53">
        <f t="shared" si="8"/>
        <v>1.2141781539072758E-3</v>
      </c>
      <c r="H40" s="54">
        <f>SUM(G38:G41)</f>
        <v>8.4992470773509309E-3</v>
      </c>
      <c r="I40" s="52" t="s">
        <v>86</v>
      </c>
      <c r="J40" s="29">
        <v>16</v>
      </c>
      <c r="K40" s="26">
        <v>120</v>
      </c>
      <c r="L40" s="27" t="s">
        <v>87</v>
      </c>
      <c r="M40" s="28">
        <v>110</v>
      </c>
      <c r="N40" s="29" t="s">
        <v>87</v>
      </c>
      <c r="O40" s="3"/>
      <c r="P40" s="8">
        <v>16</v>
      </c>
      <c r="Q40" s="26">
        <v>120</v>
      </c>
      <c r="R40" s="27" t="s">
        <v>87</v>
      </c>
      <c r="S40" s="28">
        <v>120</v>
      </c>
      <c r="T40" s="29" t="s">
        <v>87</v>
      </c>
      <c r="U40" s="3"/>
      <c r="V40" s="26">
        <f>Q40/K40</f>
        <v>1</v>
      </c>
      <c r="W40" s="28">
        <f>S40/M40</f>
        <v>1.0909090909090908</v>
      </c>
      <c r="X40" s="3"/>
      <c r="Y40">
        <f>(V40*W40)^(1/COUNT(V40:W40))</f>
        <v>1.044465935734187</v>
      </c>
      <c r="Z40" s="3"/>
      <c r="AA40" s="49">
        <f>Y40</f>
        <v>1.044465935734187</v>
      </c>
      <c r="AB40" s="3"/>
      <c r="AC40" s="28">
        <f>Y40*H40</f>
        <v>8.8771740516813934E-3</v>
      </c>
    </row>
    <row r="41" spans="2:33">
      <c r="B41" s="34" t="s">
        <v>88</v>
      </c>
      <c r="C41" s="35">
        <v>150</v>
      </c>
      <c r="E41">
        <f t="shared" si="7"/>
        <v>150</v>
      </c>
      <c r="G41" s="53">
        <f t="shared" si="8"/>
        <v>1.5177226923840947E-3</v>
      </c>
      <c r="AD41">
        <f>SUM(AC25,AC40)</f>
        <v>5.1455287437918357E-2</v>
      </c>
      <c r="AE41" s="42">
        <f>H42</f>
        <v>5.0914537253845114E-2</v>
      </c>
      <c r="AF41" s="55">
        <f>AD41/AE41</f>
        <v>1.0106207423898841</v>
      </c>
      <c r="AG41" s="56">
        <f>SUM(AC6:AC19,AC25,AC40)/AE42</f>
        <v>1.0485922911619512</v>
      </c>
    </row>
    <row r="42" spans="2:33">
      <c r="B42" s="39" t="s">
        <v>66</v>
      </c>
      <c r="C42" s="40">
        <v>5032</v>
      </c>
      <c r="E42" t="s">
        <v>89</v>
      </c>
      <c r="F42" s="14">
        <f>SUM(E25:E41)</f>
        <v>5032</v>
      </c>
      <c r="H42" s="41">
        <f>SUM(G25:G41)</f>
        <v>5.0914537253845114E-2</v>
      </c>
      <c r="I42" s="42"/>
      <c r="AE42" s="42">
        <f>SUM(AE41,AE20)</f>
        <v>1</v>
      </c>
    </row>
    <row r="43" spans="2:33">
      <c r="AG43" s="51">
        <v>1.0485922911619512</v>
      </c>
    </row>
    <row r="44" spans="2:33">
      <c r="D44" t="s">
        <v>90</v>
      </c>
      <c r="E44">
        <f>SUM(E6:E19,E25:E41)</f>
        <v>98832.283890000006</v>
      </c>
      <c r="F44">
        <f>SUM(F42,F20)</f>
        <v>98832.283890000006</v>
      </c>
      <c r="G44" s="42">
        <f>SUM(G25:G41,G6:G19)</f>
        <v>1</v>
      </c>
      <c r="H44" s="42">
        <f>SUM(H42,H20)</f>
        <v>1</v>
      </c>
    </row>
  </sheetData>
  <pageMargins left="0.75" right="0.75" top="1" bottom="1" header="0.4921259845" footer="0.4921259845"/>
  <pageSetup paperSize="9" orientation="portrait" r:id="rId3"/>
  <headerFooter alignWithMargins="0"/>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Example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Jasna</dc:creator>
  <cp:lastModifiedBy>Jasna</cp:lastModifiedBy>
  <dcterms:created xsi:type="dcterms:W3CDTF">2015-06-11T22:13:56Z</dcterms:created>
  <dcterms:modified xsi:type="dcterms:W3CDTF">2015-06-11T22:14:28Z</dcterms:modified>
</cp:coreProperties>
</file>